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esktop\TRANSPARENCIA 2025 REGULARIZAR\"/>
    </mc:Choice>
  </mc:AlternateContent>
  <xr:revisionPtr revIDLastSave="0" documentId="13_ncr:1_{AD1BB75F-FE1F-42EB-B94F-C8CFEBFF4F4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ÑO 2022" sheetId="7" state="hidden" r:id="rId1"/>
    <sheet name="DIC 2025 A MAYO 2026" sheetId="14" r:id="rId2"/>
  </sheets>
  <calcPr calcId="181029"/>
</workbook>
</file>

<file path=xl/calcChain.xml><?xml version="1.0" encoding="utf-8"?>
<calcChain xmlns="http://schemas.openxmlformats.org/spreadsheetml/2006/main">
  <c r="P12" i="7" l="1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11" i="7"/>
  <c r="T22" i="7"/>
  <c r="S22" i="7"/>
  <c r="R22" i="7"/>
  <c r="E22" i="7"/>
  <c r="T21" i="7"/>
  <c r="S21" i="7"/>
  <c r="R21" i="7"/>
  <c r="E21" i="7"/>
  <c r="N43" i="7"/>
  <c r="N44" i="7"/>
  <c r="N42" i="7"/>
  <c r="I38" i="7"/>
  <c r="H38" i="7"/>
  <c r="G38" i="7"/>
  <c r="F38" i="7"/>
  <c r="D38" i="7"/>
  <c r="E33" i="7"/>
  <c r="L33" i="7" s="1"/>
  <c r="E32" i="7"/>
  <c r="L32" i="7" s="1"/>
  <c r="E31" i="7"/>
  <c r="L31" i="7" s="1"/>
  <c r="E30" i="7"/>
  <c r="L30" i="7" s="1"/>
  <c r="E26" i="7"/>
  <c r="E38" i="7" s="1"/>
  <c r="E25" i="7"/>
  <c r="E24" i="7"/>
  <c r="E23" i="7"/>
  <c r="E20" i="7"/>
  <c r="E19" i="7"/>
  <c r="E18" i="7"/>
  <c r="E17" i="7"/>
  <c r="E16" i="7"/>
  <c r="E15" i="7"/>
  <c r="E14" i="7"/>
  <c r="E13" i="7"/>
  <c r="E12" i="7"/>
  <c r="E11" i="7"/>
  <c r="K38" i="7" l="1"/>
  <c r="T13" i="7" l="1"/>
  <c r="T14" i="7"/>
  <c r="T15" i="7"/>
  <c r="T16" i="7"/>
  <c r="T17" i="7"/>
  <c r="T18" i="7"/>
  <c r="T19" i="7"/>
  <c r="T20" i="7"/>
  <c r="T23" i="7"/>
  <c r="T24" i="7"/>
  <c r="T25" i="7"/>
  <c r="T26" i="7"/>
  <c r="T12" i="7"/>
  <c r="S13" i="7"/>
  <c r="S14" i="7"/>
  <c r="S15" i="7"/>
  <c r="S16" i="7"/>
  <c r="S17" i="7"/>
  <c r="S18" i="7"/>
  <c r="S19" i="7"/>
  <c r="S20" i="7"/>
  <c r="S23" i="7"/>
  <c r="S24" i="7"/>
  <c r="S25" i="7"/>
  <c r="S26" i="7"/>
  <c r="S12" i="7"/>
  <c r="R13" i="7"/>
  <c r="R14" i="7"/>
  <c r="R15" i="7"/>
  <c r="R16" i="7"/>
  <c r="R17" i="7"/>
  <c r="R18" i="7"/>
  <c r="R19" i="7"/>
  <c r="R20" i="7"/>
  <c r="R23" i="7"/>
  <c r="R24" i="7"/>
  <c r="R25" i="7"/>
  <c r="R26" i="7"/>
  <c r="R12" i="7"/>
  <c r="G75" i="7" l="1"/>
  <c r="F75" i="7"/>
  <c r="E75" i="7"/>
  <c r="D75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H63" i="7" l="1"/>
  <c r="I63" i="7" s="1"/>
  <c r="H64" i="7"/>
  <c r="J64" i="7" s="1"/>
  <c r="H65" i="7"/>
  <c r="J65" i="7" s="1"/>
  <c r="H67" i="7"/>
  <c r="K67" i="7" s="1"/>
  <c r="H68" i="7"/>
  <c r="I68" i="7" s="1"/>
  <c r="H69" i="7"/>
  <c r="J69" i="7" s="1"/>
  <c r="H71" i="7"/>
  <c r="K71" i="7" s="1"/>
  <c r="H72" i="7"/>
  <c r="K72" i="7" s="1"/>
  <c r="H73" i="7"/>
  <c r="I73" i="7" s="1"/>
  <c r="H75" i="7"/>
  <c r="I75" i="7" s="1"/>
  <c r="H66" i="7"/>
  <c r="K66" i="7" s="1"/>
  <c r="H70" i="7"/>
  <c r="I70" i="7" s="1"/>
  <c r="H74" i="7"/>
  <c r="K74" i="7" s="1"/>
  <c r="J63" i="7"/>
  <c r="K69" i="7"/>
  <c r="I71" i="7" l="1"/>
  <c r="K65" i="7"/>
  <c r="I65" i="7"/>
  <c r="K70" i="7"/>
  <c r="I66" i="7"/>
  <c r="J68" i="7"/>
  <c r="J72" i="7"/>
  <c r="L65" i="7"/>
  <c r="J66" i="7"/>
  <c r="L66" i="7" s="1"/>
  <c r="J71" i="7"/>
  <c r="L71" i="7" s="1"/>
  <c r="I67" i="7"/>
  <c r="L67" i="7" s="1"/>
  <c r="J70" i="7"/>
  <c r="L70" i="7" s="1"/>
  <c r="J75" i="7"/>
  <c r="L75" i="7" s="1"/>
  <c r="J73" i="7"/>
  <c r="I74" i="7"/>
  <c r="I72" i="7"/>
  <c r="J67" i="7"/>
  <c r="K64" i="7"/>
  <c r="K75" i="7"/>
  <c r="I69" i="7"/>
  <c r="L69" i="7" s="1"/>
  <c r="I64" i="7"/>
  <c r="L64" i="7" s="1"/>
  <c r="J74" i="7"/>
  <c r="K73" i="7"/>
  <c r="K68" i="7"/>
  <c r="L68" i="7" s="1"/>
  <c r="K63" i="7"/>
  <c r="L63" i="7" s="1"/>
  <c r="L73" i="7" l="1"/>
  <c r="L74" i="7"/>
  <c r="L72" i="7"/>
</calcChain>
</file>

<file path=xl/sharedStrings.xml><?xml version="1.0" encoding="utf-8"?>
<sst xmlns="http://schemas.openxmlformats.org/spreadsheetml/2006/main" count="317" uniqueCount="75">
  <si>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</si>
  <si>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</si>
  <si>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</si>
  <si>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</si>
  <si>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</si>
  <si>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</si>
  <si>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</si>
  <si>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</si>
  <si>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</si>
  <si>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</si>
  <si>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</si>
  <si>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</si>
  <si>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</si>
  <si>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</si>
  <si>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</si>
  <si>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</si>
  <si>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</si>
  <si>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</si>
  <si>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</si>
  <si>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</si>
  <si>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</si>
  <si>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</si>
  <si>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</si>
  <si>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</si>
  <si>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</si>
  <si>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</si>
  <si>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</si>
  <si>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</si>
  <si>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</si>
  <si>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</si>
  <si>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</si>
  <si>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</si>
  <si>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</si>
  <si>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</si>
  <si>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</si>
  <si>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</si>
  <si>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</si>
  <si>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</si>
  <si>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</si>
  <si>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</si>
  <si>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</si>
  <si>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</si>
  <si>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</si>
  <si>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</si>
  <si>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</si>
  <si>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</si>
  <si>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</si>
  <si>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</si>
  <si>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</si>
  <si>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</si>
  <si>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</si>
  <si>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</si>
  <si>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</si>
  <si>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</si>
  <si>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</si>
  <si>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</si>
  <si>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</si>
  <si>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</si>
  <si>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</si>
  <si>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</si>
  <si>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</si>
  <si>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</si>
  <si>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</si>
  <si>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</si>
  <si>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</si>
  <si>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PROFESIONAL</t>
  </si>
  <si>
    <t>ESCALA DE REMUNERACIONES PERSONAL MUNICIPAL DICIEMBRE 2021 A NOVIEMBRE 2022, LEY DE REAJUSTE N° 21.405</t>
  </si>
  <si>
    <t>RIGE A CONTAR DEL 01 DE ENERO AL 30 DE NOVIEMBRE 2022</t>
  </si>
  <si>
    <t>REAJUSTADO 6,1% DESDE GRADO 1 AL 14 LEY N° 21.405</t>
  </si>
  <si>
    <t>REAJUSTE DEL 6,1%</t>
  </si>
  <si>
    <t>VALOR DE 1 BIENIO X GRADO</t>
  </si>
  <si>
    <t>REAJUSTE DEL 2% DICIEMBRE 2025 A MAYO 2026</t>
  </si>
  <si>
    <t>ESCALA DE REMUNERACIONES PERSONAL MUNICIPAL DICIEMBRE 2025 A MAYO 2026,  LEY DE REAJUSTE N° 21.806</t>
  </si>
  <si>
    <t>RIGE A CONTAR DE DICIEMBRE 2025 A MAYO 2026</t>
  </si>
  <si>
    <t>REMUNERACION BRUTA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</si>
</sst>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\ * #,##0_ ;_ &quot;$&quot;\ * \-#,##0_ ;_ &quot;$&quot;\ * &quot;-&quot;_ ;_ @_ "/>
    <numFmt numFmtId="41" formatCode="_ * #,##0_ ;_ * \-#,##0_ ;_ * &quot;-&quot;_ ;_ @_ "/>
    <numFmt numFmtId="164" formatCode="_-[$$-340A]\ * #,##0_-;\-[$$-340A]\ * #,##0_-;_-[$$-340A]\ * &quot;-&quot;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4" tint="-0.249977111117893"/>
      <name val="Calibri"/>
      <family val="2"/>
    </font>
    <font>
      <sz val="9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164" fontId="7" fillId="0" borderId="1" xfId="0" applyNumberFormat="1" applyFont="1" applyBorder="1"/>
    <xf numFmtId="0" fontId="4" fillId="3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/>
    </xf>
    <xf numFmtId="42" fontId="8" fillId="0" borderId="1" xfId="2" applyFont="1" applyBorder="1"/>
    <xf numFmtId="0" fontId="8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 readingOrder="1"/>
    </xf>
    <xf numFmtId="3" fontId="3" fillId="0" borderId="0" xfId="0" applyNumberFormat="1" applyFont="1"/>
    <xf numFmtId="41" fontId="3" fillId="0" borderId="1" xfId="3" applyFont="1" applyBorder="1"/>
    <xf numFmtId="41" fontId="9" fillId="0" borderId="1" xfId="3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4">
    <cellStyle name="Millares [0]" xfId="3" builtinId="6"/>
    <cellStyle name="Moneda [0]" xfId="2" builtinId="7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opLeftCell="A16" workbookViewId="0">
      <selection activeCell="D16" sqref="D16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6" t="s">
        <v>66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20" x14ac:dyDescent="0.25">
      <c r="A7" s="3" t="s">
        <v>69</v>
      </c>
    </row>
    <row r="9" spans="1:20" x14ac:dyDescent="0.25">
      <c r="A9" s="40" t="s">
        <v>34</v>
      </c>
      <c r="B9" s="40"/>
      <c r="C9" s="4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/>
      <c r="P10" s="13" t="s">
        <v>11</v>
      </c>
      <c r="Q10" s="20"/>
      <c r="R10" s="13" t="s">
        <v>55</v>
      </c>
      <c r="S10" s="13" t="s">
        <v>54</v>
      </c>
      <c r="T10" s="13" t="s">
        <v>56</v>
      </c>
    </row>
    <row r="11" spans="1:20" x14ac:dyDescent="0.25">
      <c r="A11" s="6" t="s">
        <v>25</v>
      </c>
      <c r="B11" s="8">
        <v>1</v>
      </c>
      <c r="C11" s="8" t="s">
        <v>52</v>
      </c>
      <c r="D11" s="26">
        <v>704793</v>
      </c>
      <c r="E11" s="26">
        <f>+D11*21.5%</f>
        <v>151530.495</v>
      </c>
      <c r="F11" s="26">
        <v>2617696</v>
      </c>
      <c r="G11" s="26">
        <v>21787</v>
      </c>
      <c r="H11" s="26">
        <v>105990.71699999999</v>
      </c>
      <c r="I11" s="26">
        <v>233967</v>
      </c>
      <c r="J11" s="26">
        <v>0</v>
      </c>
      <c r="K11" s="26">
        <v>3322489</v>
      </c>
      <c r="L11" s="26">
        <v>0</v>
      </c>
      <c r="M11" s="26">
        <v>0</v>
      </c>
      <c r="N11" s="26">
        <v>0</v>
      </c>
      <c r="O11" s="26">
        <v>264000</v>
      </c>
      <c r="P11" s="26">
        <f>SUM(D11:O11)</f>
        <v>7422253.2120000003</v>
      </c>
      <c r="Q11" s="1"/>
      <c r="R11" s="5">
        <v>0</v>
      </c>
      <c r="S11" s="5">
        <v>0</v>
      </c>
      <c r="T11" s="5">
        <v>0</v>
      </c>
    </row>
    <row r="12" spans="1:20" x14ac:dyDescent="0.25">
      <c r="A12" s="6" t="s">
        <v>26</v>
      </c>
      <c r="B12" s="8">
        <v>3</v>
      </c>
      <c r="C12" s="8" t="s">
        <v>52</v>
      </c>
      <c r="D12" s="26">
        <v>702353.25584864523</v>
      </c>
      <c r="E12" s="26">
        <f t="shared" ref="E12:E26" si="0">+D12*21.5%</f>
        <v>151005.95000745871</v>
      </c>
      <c r="F12" s="26">
        <v>2065109</v>
      </c>
      <c r="G12" s="26">
        <v>21787</v>
      </c>
      <c r="H12" s="26">
        <v>109783.792</v>
      </c>
      <c r="I12" s="26">
        <v>241321</v>
      </c>
      <c r="J12" s="26">
        <v>29887.308999999997</v>
      </c>
      <c r="K12" s="26">
        <v>0</v>
      </c>
      <c r="L12" s="26">
        <v>830238.87277871708</v>
      </c>
      <c r="M12" s="26">
        <v>553492.58185247809</v>
      </c>
      <c r="N12" s="26">
        <v>0</v>
      </c>
      <c r="O12" s="26">
        <v>264000</v>
      </c>
      <c r="P12" s="26">
        <f t="shared" ref="P12:P26" si="1">SUM(D12:O12)</f>
        <v>4968978.7614872986</v>
      </c>
      <c r="Q12" s="1"/>
      <c r="R12" s="5">
        <f>(D12+F12)/190*1.25</f>
        <v>18206.988525320034</v>
      </c>
      <c r="S12" s="5">
        <f>(D12+F12)/190*1.5</f>
        <v>21848.386230384043</v>
      </c>
      <c r="T12" s="5">
        <f>(D12+F12)/190/2</f>
        <v>7282.7954101280138</v>
      </c>
    </row>
    <row r="13" spans="1:20" x14ac:dyDescent="0.25">
      <c r="A13" s="6" t="s">
        <v>27</v>
      </c>
      <c r="B13" s="8">
        <v>3</v>
      </c>
      <c r="C13" s="8" t="s">
        <v>52</v>
      </c>
      <c r="D13" s="26">
        <v>702353.25584864523</v>
      </c>
      <c r="E13" s="26">
        <f t="shared" si="0"/>
        <v>151005.95000745871</v>
      </c>
      <c r="F13" s="26">
        <v>2065109</v>
      </c>
      <c r="G13" s="26">
        <v>21787</v>
      </c>
      <c r="H13" s="26">
        <v>109783.792</v>
      </c>
      <c r="I13" s="26">
        <v>241321</v>
      </c>
      <c r="J13" s="26">
        <v>29887.308999999997</v>
      </c>
      <c r="K13" s="26">
        <v>0</v>
      </c>
      <c r="L13" s="26">
        <v>0</v>
      </c>
      <c r="M13" s="26">
        <v>0</v>
      </c>
      <c r="N13" s="26">
        <v>561888</v>
      </c>
      <c r="O13" s="26">
        <v>264000</v>
      </c>
      <c r="P13" s="26">
        <f t="shared" si="1"/>
        <v>4147135.3068561037</v>
      </c>
      <c r="Q13" s="1"/>
      <c r="R13" s="5">
        <f t="shared" ref="R13:R26" si="2">(D13+F13)/190*1.25</f>
        <v>18206.988525320034</v>
      </c>
      <c r="S13" s="5">
        <f t="shared" ref="S13:S26" si="3">(D13+F13)/190*1.5</f>
        <v>21848.386230384043</v>
      </c>
      <c r="T13" s="5">
        <f t="shared" ref="T13:T26" si="4">(D13+F13)/190/2</f>
        <v>7282.7954101280138</v>
      </c>
    </row>
    <row r="14" spans="1:20" x14ac:dyDescent="0.25">
      <c r="A14" s="6" t="s">
        <v>27</v>
      </c>
      <c r="B14" s="8">
        <v>4</v>
      </c>
      <c r="C14" s="8" t="s">
        <v>52</v>
      </c>
      <c r="D14" s="26">
        <v>662615.53098891606</v>
      </c>
      <c r="E14" s="26">
        <f t="shared" si="0"/>
        <v>142462.33916261696</v>
      </c>
      <c r="F14" s="26">
        <v>2003606.4676109706</v>
      </c>
      <c r="G14" s="26">
        <v>21787</v>
      </c>
      <c r="H14" s="26">
        <v>112685</v>
      </c>
      <c r="I14" s="26">
        <v>246935</v>
      </c>
      <c r="J14" s="26">
        <v>29887.308999999997</v>
      </c>
      <c r="K14" s="26">
        <v>0</v>
      </c>
      <c r="L14" s="26">
        <v>0</v>
      </c>
      <c r="M14" s="26">
        <v>0</v>
      </c>
      <c r="N14" s="26">
        <v>530088.17998240946</v>
      </c>
      <c r="O14" s="26">
        <v>264000</v>
      </c>
      <c r="P14" s="26">
        <f t="shared" si="1"/>
        <v>4014066.8267449131</v>
      </c>
      <c r="Q14" s="1"/>
      <c r="R14" s="5">
        <f t="shared" si="2"/>
        <v>17540.934201315045</v>
      </c>
      <c r="S14" s="5">
        <f t="shared" si="3"/>
        <v>21049.121041578052</v>
      </c>
      <c r="T14" s="5">
        <f t="shared" si="4"/>
        <v>7016.3736805260178</v>
      </c>
    </row>
    <row r="15" spans="1:20" x14ac:dyDescent="0.25">
      <c r="A15" s="6" t="s">
        <v>28</v>
      </c>
      <c r="B15" s="8">
        <v>5</v>
      </c>
      <c r="C15" s="8" t="s">
        <v>52</v>
      </c>
      <c r="D15" s="26">
        <v>625132.21843810845</v>
      </c>
      <c r="E15" s="26">
        <f t="shared" si="0"/>
        <v>134403.42696419332</v>
      </c>
      <c r="F15" s="26">
        <v>1722052</v>
      </c>
      <c r="G15" s="26">
        <v>21787</v>
      </c>
      <c r="H15" s="26">
        <v>115633</v>
      </c>
      <c r="I15" s="26">
        <v>252571</v>
      </c>
      <c r="J15" s="26">
        <v>29887.308999999997</v>
      </c>
      <c r="K15" s="26">
        <v>0</v>
      </c>
      <c r="L15" s="26">
        <v>0</v>
      </c>
      <c r="M15" s="26">
        <v>0</v>
      </c>
      <c r="N15" s="26">
        <v>528371</v>
      </c>
      <c r="O15" s="26">
        <v>264000</v>
      </c>
      <c r="P15" s="26">
        <f t="shared" si="1"/>
        <v>3693836.9544023019</v>
      </c>
      <c r="Q15" s="1"/>
      <c r="R15" s="5">
        <f t="shared" si="2"/>
        <v>15442.00143709282</v>
      </c>
      <c r="S15" s="5">
        <f t="shared" si="3"/>
        <v>18530.401724511383</v>
      </c>
      <c r="T15" s="5">
        <f t="shared" si="4"/>
        <v>6176.8005748371279</v>
      </c>
    </row>
    <row r="16" spans="1:20" x14ac:dyDescent="0.25">
      <c r="A16" s="6" t="s">
        <v>28</v>
      </c>
      <c r="B16" s="8">
        <v>6</v>
      </c>
      <c r="C16" s="8" t="s">
        <v>52</v>
      </c>
      <c r="D16" s="26">
        <v>589700.71036799997</v>
      </c>
      <c r="E16" s="26">
        <f t="shared" si="0"/>
        <v>126785.65272911999</v>
      </c>
      <c r="F16" s="26">
        <v>1455267</v>
      </c>
      <c r="G16" s="26">
        <v>21787</v>
      </c>
      <c r="H16" s="26">
        <v>107585.4</v>
      </c>
      <c r="I16" s="26">
        <v>282315.95582399995</v>
      </c>
      <c r="J16" s="26">
        <v>34368.972999999998</v>
      </c>
      <c r="K16" s="26">
        <v>0</v>
      </c>
      <c r="L16" s="26">
        <v>0</v>
      </c>
      <c r="M16" s="26">
        <v>0</v>
      </c>
      <c r="N16" s="26">
        <v>471756</v>
      </c>
      <c r="O16" s="26"/>
      <c r="P16" s="26">
        <f t="shared" si="1"/>
        <v>3089566.6919211196</v>
      </c>
      <c r="Q16" s="1"/>
      <c r="R16" s="5">
        <f t="shared" si="2"/>
        <v>13453.734936631579</v>
      </c>
      <c r="S16" s="5">
        <f t="shared" si="3"/>
        <v>16144.481923957894</v>
      </c>
      <c r="T16" s="5">
        <f t="shared" si="4"/>
        <v>5381.4939746526316</v>
      </c>
    </row>
    <row r="17" spans="1:20" x14ac:dyDescent="0.25">
      <c r="A17" s="6" t="s">
        <v>28</v>
      </c>
      <c r="B17" s="8">
        <v>7</v>
      </c>
      <c r="C17" s="8" t="s">
        <v>52</v>
      </c>
      <c r="D17" s="26">
        <v>551064.08866402425</v>
      </c>
      <c r="E17" s="26">
        <f t="shared" si="0"/>
        <v>118478.77906276521</v>
      </c>
      <c r="F17" s="26">
        <v>1106411.0555999547</v>
      </c>
      <c r="G17" s="26">
        <v>22088</v>
      </c>
      <c r="H17" s="26">
        <v>81345</v>
      </c>
      <c r="I17" s="26">
        <v>197364</v>
      </c>
      <c r="J17" s="26">
        <v>34843</v>
      </c>
      <c r="K17" s="26">
        <v>0</v>
      </c>
      <c r="L17" s="26">
        <v>0</v>
      </c>
      <c r="M17" s="26">
        <v>0</v>
      </c>
      <c r="N17" s="26">
        <v>436404</v>
      </c>
      <c r="O17" s="26"/>
      <c r="P17" s="26">
        <f t="shared" si="1"/>
        <v>2547997.9233267442</v>
      </c>
      <c r="Q17" s="1"/>
      <c r="R17" s="5">
        <f t="shared" si="2"/>
        <v>10904.441738578809</v>
      </c>
      <c r="S17" s="5">
        <f t="shared" si="3"/>
        <v>13085.330086294573</v>
      </c>
      <c r="T17" s="5">
        <f t="shared" si="4"/>
        <v>4361.7766954315239</v>
      </c>
    </row>
    <row r="18" spans="1:20" x14ac:dyDescent="0.25">
      <c r="A18" s="6" t="s">
        <v>28</v>
      </c>
      <c r="B18" s="8">
        <v>8</v>
      </c>
      <c r="C18" s="8" t="s">
        <v>52</v>
      </c>
      <c r="D18" s="26">
        <v>519818</v>
      </c>
      <c r="E18" s="26">
        <f t="shared" si="0"/>
        <v>111760.87</v>
      </c>
      <c r="F18" s="26">
        <v>865507</v>
      </c>
      <c r="G18" s="26">
        <v>22504.876084345193</v>
      </c>
      <c r="H18" s="26">
        <v>63235</v>
      </c>
      <c r="I18" s="26">
        <v>153377.34358822505</v>
      </c>
      <c r="J18" s="26">
        <v>35499.998999999996</v>
      </c>
      <c r="K18" s="26">
        <v>0</v>
      </c>
      <c r="L18" s="26">
        <v>0</v>
      </c>
      <c r="M18" s="26">
        <v>0</v>
      </c>
      <c r="N18" s="26">
        <v>398782.41290756612</v>
      </c>
      <c r="O18" s="26"/>
      <c r="P18" s="26">
        <f t="shared" si="1"/>
        <v>2170485.5015801364</v>
      </c>
      <c r="Q18" s="1"/>
      <c r="R18" s="5">
        <f t="shared" si="2"/>
        <v>9113.980263157895</v>
      </c>
      <c r="S18" s="5">
        <f t="shared" si="3"/>
        <v>10936.776315789473</v>
      </c>
      <c r="T18" s="5">
        <f t="shared" si="4"/>
        <v>3645.5921052631579</v>
      </c>
    </row>
    <row r="19" spans="1:20" x14ac:dyDescent="0.25">
      <c r="A19" s="6" t="s">
        <v>65</v>
      </c>
      <c r="B19" s="8">
        <v>9</v>
      </c>
      <c r="C19" s="8" t="s">
        <v>52</v>
      </c>
      <c r="D19" s="26">
        <v>481264.50261764572</v>
      </c>
      <c r="E19" s="26">
        <f t="shared" si="0"/>
        <v>103471.86806279383</v>
      </c>
      <c r="F19" s="26">
        <v>665038</v>
      </c>
      <c r="G19" s="26">
        <v>22504.876084345193</v>
      </c>
      <c r="H19" s="26">
        <v>48201.394821568232</v>
      </c>
      <c r="I19" s="26">
        <v>116936</v>
      </c>
      <c r="J19" s="26">
        <v>35499.998999999996</v>
      </c>
      <c r="K19" s="26">
        <v>0</v>
      </c>
      <c r="L19" s="26">
        <v>0</v>
      </c>
      <c r="M19" s="26">
        <v>0</v>
      </c>
      <c r="N19" s="26">
        <v>360881.27957699995</v>
      </c>
      <c r="O19" s="26"/>
      <c r="P19" s="26">
        <f t="shared" si="1"/>
        <v>1833797.920163353</v>
      </c>
      <c r="Q19" s="1"/>
      <c r="R19" s="5">
        <f t="shared" si="2"/>
        <v>7541.4638330108282</v>
      </c>
      <c r="S19" s="5">
        <f t="shared" si="3"/>
        <v>9049.7565996129924</v>
      </c>
      <c r="T19" s="5">
        <f t="shared" si="4"/>
        <v>3016.5855332043311</v>
      </c>
    </row>
    <row r="20" spans="1:20" x14ac:dyDescent="0.25">
      <c r="A20" s="6" t="s">
        <v>65</v>
      </c>
      <c r="B20" s="8">
        <v>10</v>
      </c>
      <c r="C20" s="8" t="s">
        <v>52</v>
      </c>
      <c r="D20" s="26">
        <v>445649</v>
      </c>
      <c r="E20" s="26">
        <f t="shared" si="0"/>
        <v>95814.535000000003</v>
      </c>
      <c r="F20" s="26">
        <v>502695</v>
      </c>
      <c r="G20" s="26">
        <v>22504.876084345193</v>
      </c>
      <c r="H20" s="26">
        <v>36048.910029138598</v>
      </c>
      <c r="I20" s="26">
        <v>87392.148143735307</v>
      </c>
      <c r="J20" s="26">
        <v>35499.998999999996</v>
      </c>
      <c r="K20" s="26">
        <v>0</v>
      </c>
      <c r="L20" s="26">
        <v>0</v>
      </c>
      <c r="M20" s="26">
        <v>0</v>
      </c>
      <c r="N20" s="26">
        <v>326584</v>
      </c>
      <c r="O20" s="26"/>
      <c r="P20" s="26">
        <f t="shared" si="1"/>
        <v>1552188.4682572193</v>
      </c>
      <c r="Q20" s="1"/>
      <c r="R20" s="5">
        <f t="shared" si="2"/>
        <v>6239.105263157895</v>
      </c>
      <c r="S20" s="5">
        <f t="shared" si="3"/>
        <v>7486.9263157894748</v>
      </c>
      <c r="T20" s="5">
        <f t="shared" si="4"/>
        <v>2495.6421052631581</v>
      </c>
    </row>
    <row r="21" spans="1:20" x14ac:dyDescent="0.25">
      <c r="A21" s="6" t="s">
        <v>65</v>
      </c>
      <c r="B21" s="8">
        <v>11</v>
      </c>
      <c r="C21" s="8" t="s">
        <v>52</v>
      </c>
      <c r="D21" s="26">
        <v>412664.71753050009</v>
      </c>
      <c r="E21" s="26">
        <f t="shared" ref="E21:E22" si="5">+D21*21.5%</f>
        <v>88722.91426905751</v>
      </c>
      <c r="F21" s="26">
        <v>379841.91493641603</v>
      </c>
      <c r="G21" s="26">
        <v>22504.876084345193</v>
      </c>
      <c r="H21" s="26">
        <v>26835</v>
      </c>
      <c r="I21" s="26">
        <v>65137.496458784917</v>
      </c>
      <c r="J21" s="26">
        <v>35499.998999999996</v>
      </c>
      <c r="K21" s="26">
        <v>0</v>
      </c>
      <c r="L21" s="26">
        <v>0</v>
      </c>
      <c r="M21" s="26">
        <v>0</v>
      </c>
      <c r="N21" s="26">
        <v>295556.94192699995</v>
      </c>
      <c r="O21" s="26"/>
      <c r="P21" s="26">
        <f t="shared" si="1"/>
        <v>1326763.8602061034</v>
      </c>
      <c r="Q21" s="1"/>
      <c r="R21" s="5">
        <f t="shared" ref="R21:R22" si="6">(D21+F21)/190*1.25</f>
        <v>5213.8594241244482</v>
      </c>
      <c r="S21" s="5">
        <f t="shared" ref="S21:S22" si="7">(D21+F21)/190*1.5</f>
        <v>6256.6313089493378</v>
      </c>
      <c r="T21" s="5">
        <f t="shared" ref="T21:T22" si="8">(D21+F21)/190/2</f>
        <v>2085.5437696497793</v>
      </c>
    </row>
    <row r="22" spans="1:20" x14ac:dyDescent="0.25">
      <c r="A22" s="6" t="s">
        <v>65</v>
      </c>
      <c r="B22" s="8">
        <v>12</v>
      </c>
      <c r="C22" s="8" t="s">
        <v>52</v>
      </c>
      <c r="D22" s="26">
        <v>382097</v>
      </c>
      <c r="E22" s="26">
        <f t="shared" si="5"/>
        <v>82150.854999999996</v>
      </c>
      <c r="F22" s="26">
        <v>280371</v>
      </c>
      <c r="G22" s="26">
        <v>83748</v>
      </c>
      <c r="H22" s="26">
        <v>21434</v>
      </c>
      <c r="I22" s="26">
        <v>55089</v>
      </c>
      <c r="J22" s="26">
        <v>58650</v>
      </c>
      <c r="K22" s="26">
        <v>0</v>
      </c>
      <c r="L22" s="26">
        <v>0</v>
      </c>
      <c r="M22" s="26">
        <v>0</v>
      </c>
      <c r="N22" s="26">
        <v>267471</v>
      </c>
      <c r="O22" s="26"/>
      <c r="P22" s="26">
        <f t="shared" si="1"/>
        <v>1231010.855</v>
      </c>
      <c r="Q22" s="1"/>
      <c r="R22" s="5">
        <f t="shared" si="6"/>
        <v>4358.3421052631584</v>
      </c>
      <c r="S22" s="5">
        <f t="shared" si="7"/>
        <v>5230.0105263157893</v>
      </c>
      <c r="T22" s="5">
        <f t="shared" si="8"/>
        <v>1743.3368421052633</v>
      </c>
    </row>
    <row r="23" spans="1:20" x14ac:dyDescent="0.25">
      <c r="A23" s="6" t="s">
        <v>33</v>
      </c>
      <c r="B23" s="8">
        <v>11</v>
      </c>
      <c r="C23" s="8" t="s">
        <v>52</v>
      </c>
      <c r="D23" s="26">
        <v>412664.71753050009</v>
      </c>
      <c r="E23" s="26">
        <f t="shared" si="0"/>
        <v>88722.91426905751</v>
      </c>
      <c r="F23" s="26">
        <v>379841.91493641603</v>
      </c>
      <c r="G23" s="26">
        <v>22504.876084345193</v>
      </c>
      <c r="H23" s="26">
        <v>26835</v>
      </c>
      <c r="I23" s="26">
        <v>65137.496458784917</v>
      </c>
      <c r="J23" s="26">
        <v>35499.998999999996</v>
      </c>
      <c r="K23" s="26">
        <v>0</v>
      </c>
      <c r="L23" s="26">
        <v>0</v>
      </c>
      <c r="M23" s="26">
        <v>0</v>
      </c>
      <c r="N23" s="26"/>
      <c r="O23" s="26"/>
      <c r="P23" s="26">
        <f t="shared" si="1"/>
        <v>1031206.9182791036</v>
      </c>
      <c r="Q23" s="1"/>
      <c r="R23" s="5">
        <f t="shared" si="2"/>
        <v>5213.8594241244482</v>
      </c>
      <c r="S23" s="5">
        <f t="shared" si="3"/>
        <v>6256.6313089493378</v>
      </c>
      <c r="T23" s="5">
        <f t="shared" si="4"/>
        <v>2085.5437696497793</v>
      </c>
    </row>
    <row r="24" spans="1:20" x14ac:dyDescent="0.25">
      <c r="A24" s="6" t="s">
        <v>33</v>
      </c>
      <c r="B24" s="8">
        <v>12</v>
      </c>
      <c r="C24" s="8" t="s">
        <v>52</v>
      </c>
      <c r="D24" s="26">
        <v>382097</v>
      </c>
      <c r="E24" s="26">
        <f t="shared" si="0"/>
        <v>82150.854999999996</v>
      </c>
      <c r="F24" s="26">
        <v>280371</v>
      </c>
      <c r="G24" s="26">
        <v>83748</v>
      </c>
      <c r="H24" s="26">
        <v>21434</v>
      </c>
      <c r="I24" s="26">
        <v>55089</v>
      </c>
      <c r="J24" s="26">
        <v>58650</v>
      </c>
      <c r="K24" s="26">
        <v>0</v>
      </c>
      <c r="L24" s="26">
        <v>0</v>
      </c>
      <c r="M24" s="26">
        <v>0</v>
      </c>
      <c r="N24" s="26"/>
      <c r="O24" s="26"/>
      <c r="P24" s="26">
        <f t="shared" si="1"/>
        <v>963539.85499999998</v>
      </c>
      <c r="Q24" s="1"/>
      <c r="R24" s="5">
        <f t="shared" si="2"/>
        <v>4358.3421052631584</v>
      </c>
      <c r="S24" s="5">
        <f t="shared" si="3"/>
        <v>5230.0105263157893</v>
      </c>
      <c r="T24" s="5">
        <f t="shared" si="4"/>
        <v>1743.3368421052633</v>
      </c>
    </row>
    <row r="25" spans="1:20" x14ac:dyDescent="0.25">
      <c r="A25" s="6" t="s">
        <v>33</v>
      </c>
      <c r="B25" s="8">
        <v>13</v>
      </c>
      <c r="C25" s="8" t="s">
        <v>52</v>
      </c>
      <c r="D25" s="26">
        <v>353780.27774638752</v>
      </c>
      <c r="E25" s="26">
        <f t="shared" si="0"/>
        <v>76062.759715473323</v>
      </c>
      <c r="F25" s="26">
        <v>208638</v>
      </c>
      <c r="G25" s="26">
        <v>81273</v>
      </c>
      <c r="H25" s="26">
        <v>15466.67652381677</v>
      </c>
      <c r="I25" s="26">
        <v>40671</v>
      </c>
      <c r="J25" s="26">
        <v>58650</v>
      </c>
      <c r="K25" s="26">
        <v>0</v>
      </c>
      <c r="L25" s="26">
        <v>0</v>
      </c>
      <c r="M25" s="26">
        <v>0</v>
      </c>
      <c r="N25" s="26">
        <v>0</v>
      </c>
      <c r="O25" s="26"/>
      <c r="P25" s="26">
        <f t="shared" si="1"/>
        <v>834541.71398567758</v>
      </c>
      <c r="Q25" s="1"/>
      <c r="R25" s="5">
        <f t="shared" si="2"/>
        <v>3700.1202483314964</v>
      </c>
      <c r="S25" s="5">
        <f t="shared" si="3"/>
        <v>4440.1442979977965</v>
      </c>
      <c r="T25" s="5">
        <f t="shared" si="4"/>
        <v>1480.0480993325987</v>
      </c>
    </row>
    <row r="26" spans="1:20" x14ac:dyDescent="0.25">
      <c r="A26" s="6" t="s">
        <v>33</v>
      </c>
      <c r="B26" s="8">
        <v>14</v>
      </c>
      <c r="C26" s="8" t="s">
        <v>52</v>
      </c>
      <c r="D26" s="26">
        <v>327520.75901602115</v>
      </c>
      <c r="E26" s="26">
        <f t="shared" si="0"/>
        <v>70416.963188444541</v>
      </c>
      <c r="F26" s="26">
        <v>157601</v>
      </c>
      <c r="G26" s="26">
        <v>80622.046153987016</v>
      </c>
      <c r="H26" s="26">
        <v>11434</v>
      </c>
      <c r="I26" s="26">
        <v>30666</v>
      </c>
      <c r="J26" s="26">
        <v>58650</v>
      </c>
      <c r="K26" s="26">
        <v>0</v>
      </c>
      <c r="L26" s="26">
        <v>0</v>
      </c>
      <c r="M26" s="26">
        <v>0</v>
      </c>
      <c r="N26" s="26">
        <v>0</v>
      </c>
      <c r="O26" s="26"/>
      <c r="P26" s="26">
        <f t="shared" si="1"/>
        <v>736910.76835845271</v>
      </c>
      <c r="Q26" s="1"/>
      <c r="R26" s="5">
        <f t="shared" si="2"/>
        <v>3191.5905198422442</v>
      </c>
      <c r="S26" s="5">
        <f t="shared" si="3"/>
        <v>3829.9086238106934</v>
      </c>
      <c r="T26" s="5">
        <f t="shared" si="4"/>
        <v>1276.6362079368978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40"/>
      <c r="B28" s="40"/>
      <c r="C28" s="40"/>
      <c r="D28" s="40"/>
      <c r="E28" s="40"/>
      <c r="F28" s="40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0" x14ac:dyDescent="0.25">
      <c r="A30" s="6" t="s">
        <v>53</v>
      </c>
      <c r="B30" s="8">
        <v>8</v>
      </c>
      <c r="C30" s="8" t="s">
        <v>52</v>
      </c>
      <c r="D30" s="26">
        <v>519818</v>
      </c>
      <c r="E30" s="26">
        <f>+D30*21.5%</f>
        <v>111760.87</v>
      </c>
      <c r="F30" s="26">
        <v>865507</v>
      </c>
      <c r="G30" s="26">
        <v>22504.876084345193</v>
      </c>
      <c r="H30" s="26">
        <v>63235</v>
      </c>
      <c r="I30" s="26">
        <v>153377.34358822505</v>
      </c>
      <c r="J30" s="26">
        <v>35499.998999999996</v>
      </c>
      <c r="K30" s="26">
        <v>199392</v>
      </c>
      <c r="L30" s="26">
        <f>SUM(D30:K30)</f>
        <v>1971095.0886725704</v>
      </c>
      <c r="M30" s="1"/>
      <c r="N30" s="1"/>
      <c r="O30" s="1"/>
      <c r="P30" s="1"/>
      <c r="Q30" s="1"/>
      <c r="R30" s="1"/>
    </row>
    <row r="31" spans="1:20" x14ac:dyDescent="0.25">
      <c r="A31" s="6" t="s">
        <v>53</v>
      </c>
      <c r="B31" s="8">
        <v>9</v>
      </c>
      <c r="C31" s="8" t="s">
        <v>52</v>
      </c>
      <c r="D31" s="26">
        <v>481264.50261764572</v>
      </c>
      <c r="E31" s="26">
        <f t="shared" ref="E31:E33" si="9">+D31*21.5%</f>
        <v>103471.86806279383</v>
      </c>
      <c r="F31" s="26">
        <v>665038</v>
      </c>
      <c r="G31" s="26">
        <v>22504.876084345193</v>
      </c>
      <c r="H31" s="26">
        <v>48201.394821568232</v>
      </c>
      <c r="I31" s="26">
        <v>116936</v>
      </c>
      <c r="J31" s="26">
        <v>35499.998999999996</v>
      </c>
      <c r="K31" s="26">
        <v>180439</v>
      </c>
      <c r="L31" s="26">
        <f t="shared" ref="L31:L33" si="10">SUM(D31:K31)</f>
        <v>1653355.6405863529</v>
      </c>
      <c r="M31" s="1"/>
      <c r="N31" s="1"/>
      <c r="O31" s="1"/>
      <c r="P31" s="1"/>
      <c r="Q31" s="1"/>
      <c r="R31" s="1"/>
    </row>
    <row r="32" spans="1:20" x14ac:dyDescent="0.25">
      <c r="A32" s="6" t="s">
        <v>32</v>
      </c>
      <c r="B32" s="8">
        <v>10</v>
      </c>
      <c r="C32" s="8" t="s">
        <v>52</v>
      </c>
      <c r="D32" s="26">
        <v>445649</v>
      </c>
      <c r="E32" s="26">
        <f t="shared" si="9"/>
        <v>95814.535000000003</v>
      </c>
      <c r="F32" s="26">
        <v>502695</v>
      </c>
      <c r="G32" s="26">
        <v>22504.876084345193</v>
      </c>
      <c r="H32" s="26">
        <v>36048.910029138598</v>
      </c>
      <c r="I32" s="26">
        <v>87392.148143735307</v>
      </c>
      <c r="J32" s="26">
        <v>35499.998999999996</v>
      </c>
      <c r="K32" s="26">
        <v>163293</v>
      </c>
      <c r="L32" s="26">
        <f t="shared" si="10"/>
        <v>1388897.4682572193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412664.71753050009</v>
      </c>
      <c r="E33" s="26">
        <f t="shared" si="9"/>
        <v>88722.91426905751</v>
      </c>
      <c r="F33" s="26">
        <v>379841.91493641603</v>
      </c>
      <c r="G33" s="26">
        <v>22504.876084345193</v>
      </c>
      <c r="H33" s="26">
        <v>26835</v>
      </c>
      <c r="I33" s="26">
        <v>65137.496458784917</v>
      </c>
      <c r="J33" s="26">
        <v>35499.998999999996</v>
      </c>
      <c r="K33" s="26">
        <v>147778</v>
      </c>
      <c r="L33" s="26">
        <f t="shared" si="10"/>
        <v>1178984.9182791035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f t="shared" ref="D38:F38" si="11">+D26</f>
        <v>327520.75901602115</v>
      </c>
      <c r="E38" s="26">
        <f t="shared" si="11"/>
        <v>70416.963188444541</v>
      </c>
      <c r="F38" s="26">
        <f t="shared" si="11"/>
        <v>157601</v>
      </c>
      <c r="G38" s="26">
        <f>+G26</f>
        <v>80622.046153987016</v>
      </c>
      <c r="H38" s="26">
        <f>+H26</f>
        <v>11434</v>
      </c>
      <c r="I38" s="26">
        <f>+I26</f>
        <v>30666</v>
      </c>
      <c r="J38" s="26">
        <v>58650</v>
      </c>
      <c r="K38" s="26">
        <f>+D38+E38+F38+G38+H38+I38+J38</f>
        <v>736910.76835845271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7" t="s">
        <v>42</v>
      </c>
      <c r="B40" s="39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31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183009.71707199997</v>
      </c>
      <c r="E42" s="29">
        <v>108204.378912</v>
      </c>
      <c r="F42" s="29">
        <v>21787.609535999996</v>
      </c>
      <c r="G42" s="29">
        <v>0</v>
      </c>
      <c r="H42" s="29">
        <v>64110.458159999995</v>
      </c>
      <c r="I42" s="29">
        <v>58563.023903999994</v>
      </c>
      <c r="J42" s="29">
        <v>335578.59720000002</v>
      </c>
      <c r="K42" s="29">
        <v>546874.13289599994</v>
      </c>
      <c r="L42" s="29">
        <v>320266.73750399996</v>
      </c>
      <c r="M42" s="29">
        <v>375076.92801600002</v>
      </c>
      <c r="N42" s="2">
        <f>SUM(D42:M42)</f>
        <v>2013471.5831999998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61006.803983999991</v>
      </c>
      <c r="E43" s="29">
        <v>83960.155439999988</v>
      </c>
      <c r="F43" s="29">
        <v>21787.609535999996</v>
      </c>
      <c r="G43" s="29">
        <v>0</v>
      </c>
      <c r="H43" s="29">
        <v>24038.881775999998</v>
      </c>
      <c r="I43" s="29">
        <v>12201.788592000001</v>
      </c>
      <c r="J43" s="29">
        <v>123406.08134400001</v>
      </c>
      <c r="K43" s="29">
        <v>182293.16011199998</v>
      </c>
      <c r="L43" s="29">
        <v>106761.63959999999</v>
      </c>
      <c r="M43" s="29">
        <v>125026.355664</v>
      </c>
      <c r="N43" s="2">
        <f t="shared" ref="N43:N44" si="12">SUM(D43:M43)</f>
        <v>740482.47604799992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244008.78</v>
      </c>
      <c r="E44" s="29">
        <v>144270.07418818743</v>
      </c>
      <c r="F44" s="29">
        <v>21787.609535999996</v>
      </c>
      <c r="G44" s="29">
        <v>0</v>
      </c>
      <c r="H44" s="29">
        <v>88624.269</v>
      </c>
      <c r="I44" s="29">
        <v>78082.809600000008</v>
      </c>
      <c r="J44" s="29">
        <v>434287.66610719997</v>
      </c>
      <c r="K44" s="29">
        <v>729166.94499999995</v>
      </c>
      <c r="L44" s="29">
        <v>427014.304</v>
      </c>
      <c r="M44" s="29">
        <v>516565.88699999999</v>
      </c>
      <c r="N44" s="2">
        <f t="shared" si="12"/>
        <v>2683808.3444313873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5" t="s">
        <v>35</v>
      </c>
      <c r="B57" s="35"/>
      <c r="C57" s="35"/>
      <c r="D57" s="35"/>
      <c r="E57" s="35"/>
      <c r="F57" s="35"/>
      <c r="G57" s="35"/>
      <c r="H57" s="35"/>
      <c r="I57" s="35"/>
      <c r="J57" s="35"/>
      <c r="K57" s="10"/>
    </row>
    <row r="58" spans="1:18" s="3" customFormat="1" ht="12" x14ac:dyDescent="0.2">
      <c r="A58" s="35" t="s">
        <v>67</v>
      </c>
      <c r="B58" s="35"/>
      <c r="C58" s="35"/>
      <c r="D58" s="35"/>
      <c r="E58" s="35"/>
      <c r="F58" s="35"/>
      <c r="G58" s="35"/>
      <c r="H58" s="35"/>
      <c r="I58" s="35"/>
      <c r="J58" s="35"/>
      <c r="K58" s="10"/>
    </row>
    <row r="59" spans="1:18" s="3" customFormat="1" ht="12" x14ac:dyDescent="0.2">
      <c r="A59" s="35" t="s">
        <v>36</v>
      </c>
      <c r="B59" s="35"/>
      <c r="C59" s="35"/>
      <c r="D59" s="35"/>
      <c r="E59" s="35"/>
      <c r="F59" s="35"/>
      <c r="G59" s="35"/>
      <c r="H59" s="35"/>
      <c r="I59" s="35"/>
      <c r="J59" s="35"/>
      <c r="K59" s="10"/>
    </row>
    <row r="60" spans="1:18" s="3" customFormat="1" ht="12" x14ac:dyDescent="0.2">
      <c r="A60" s="21" t="s">
        <v>68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2">
        <f>+D11</f>
        <v>704793</v>
      </c>
      <c r="E63" s="2">
        <f>+F11</f>
        <v>2617696</v>
      </c>
      <c r="F63" s="2">
        <f>+G11</f>
        <v>21787</v>
      </c>
      <c r="G63" s="2">
        <f>+J11</f>
        <v>0</v>
      </c>
      <c r="H63" s="2">
        <f>+G63+F63+E63+D63</f>
        <v>3344276</v>
      </c>
      <c r="I63" s="2">
        <f>+H63*15%</f>
        <v>501641.39999999997</v>
      </c>
      <c r="J63" s="2">
        <f>+H63*7.6%</f>
        <v>254164.976</v>
      </c>
      <c r="K63" s="2">
        <f>+H63*8%</f>
        <v>267542.08</v>
      </c>
      <c r="L63" s="2">
        <f>+J63+K63+I63</f>
        <v>1023348.456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2">
        <f t="shared" ref="D64:D71" si="13">+D13</f>
        <v>702353.25584864523</v>
      </c>
      <c r="E64" s="2">
        <f t="shared" ref="E64:F71" si="14">+F13</f>
        <v>2065109</v>
      </c>
      <c r="F64" s="2">
        <f t="shared" si="14"/>
        <v>21787</v>
      </c>
      <c r="G64" s="2">
        <f t="shared" ref="G64:G71" si="15">+J13</f>
        <v>29887.308999999997</v>
      </c>
      <c r="H64" s="2">
        <f t="shared" ref="H64:H75" si="16">+G64+F64+E64+D64</f>
        <v>2819136.5648486451</v>
      </c>
      <c r="I64" s="2">
        <f t="shared" ref="I64:I75" si="17">+H64*15%</f>
        <v>422870.48472729675</v>
      </c>
      <c r="J64" s="2">
        <f t="shared" ref="J64:J75" si="18">+H64*7.6%</f>
        <v>214254.37892849703</v>
      </c>
      <c r="K64" s="2">
        <f t="shared" ref="K64:K75" si="19">+H64*8%</f>
        <v>225530.92518789161</v>
      </c>
      <c r="L64" s="2">
        <f t="shared" ref="L64:L75" si="20">+J64+K64+I64</f>
        <v>862655.78884368541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2">
        <f t="shared" si="13"/>
        <v>662615.53098891606</v>
      </c>
      <c r="E65" s="2">
        <f t="shared" si="14"/>
        <v>2003606.4676109706</v>
      </c>
      <c r="F65" s="2">
        <f t="shared" si="14"/>
        <v>21787</v>
      </c>
      <c r="G65" s="2">
        <f t="shared" si="15"/>
        <v>29887.308999999997</v>
      </c>
      <c r="H65" s="2">
        <f t="shared" si="16"/>
        <v>2717896.3075998863</v>
      </c>
      <c r="I65" s="2">
        <f t="shared" si="17"/>
        <v>407684.44613998296</v>
      </c>
      <c r="J65" s="2">
        <f t="shared" si="18"/>
        <v>206560.11937759136</v>
      </c>
      <c r="K65" s="2">
        <f t="shared" si="19"/>
        <v>217431.70460799092</v>
      </c>
      <c r="L65" s="2">
        <f t="shared" si="20"/>
        <v>831676.27012556524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2">
        <f t="shared" si="13"/>
        <v>625132.21843810845</v>
      </c>
      <c r="E66" s="2">
        <f t="shared" si="14"/>
        <v>1722052</v>
      </c>
      <c r="F66" s="2">
        <f t="shared" si="14"/>
        <v>21787</v>
      </c>
      <c r="G66" s="2">
        <f t="shared" si="15"/>
        <v>29887.308999999997</v>
      </c>
      <c r="H66" s="2">
        <f t="shared" si="16"/>
        <v>2398858.5274381083</v>
      </c>
      <c r="I66" s="2">
        <f t="shared" si="17"/>
        <v>359828.77911571623</v>
      </c>
      <c r="J66" s="2">
        <f t="shared" si="18"/>
        <v>182313.24808529622</v>
      </c>
      <c r="K66" s="2">
        <f t="shared" si="19"/>
        <v>191908.68219504866</v>
      </c>
      <c r="L66" s="2">
        <f t="shared" si="20"/>
        <v>734050.70939606114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2">
        <f t="shared" si="13"/>
        <v>589700.71036799997</v>
      </c>
      <c r="E67" s="2">
        <f t="shared" si="14"/>
        <v>1455267</v>
      </c>
      <c r="F67" s="2">
        <f t="shared" si="14"/>
        <v>21787</v>
      </c>
      <c r="G67" s="2">
        <f t="shared" si="15"/>
        <v>34368.972999999998</v>
      </c>
      <c r="H67" s="2">
        <f t="shared" si="16"/>
        <v>2101123.6833680002</v>
      </c>
      <c r="I67" s="2">
        <f t="shared" si="17"/>
        <v>315168.55250520003</v>
      </c>
      <c r="J67" s="2">
        <f t="shared" si="18"/>
        <v>159685.39993596802</v>
      </c>
      <c r="K67" s="2">
        <f t="shared" si="19"/>
        <v>168089.89466944002</v>
      </c>
      <c r="L67" s="2">
        <f t="shared" si="20"/>
        <v>642943.84711060813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2">
        <f t="shared" si="13"/>
        <v>551064.08866402425</v>
      </c>
      <c r="E68" s="2">
        <f t="shared" si="14"/>
        <v>1106411.0555999547</v>
      </c>
      <c r="F68" s="2">
        <f t="shared" si="14"/>
        <v>22088</v>
      </c>
      <c r="G68" s="2">
        <f t="shared" si="15"/>
        <v>34843</v>
      </c>
      <c r="H68" s="2">
        <f t="shared" si="16"/>
        <v>1714406.144263979</v>
      </c>
      <c r="I68" s="2">
        <f t="shared" si="17"/>
        <v>257160.92163959684</v>
      </c>
      <c r="J68" s="2">
        <f t="shared" si="18"/>
        <v>130294.8669640624</v>
      </c>
      <c r="K68" s="2">
        <f t="shared" si="19"/>
        <v>137152.49154111833</v>
      </c>
      <c r="L68" s="2">
        <f t="shared" si="20"/>
        <v>524608.28014477761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2">
        <f t="shared" si="13"/>
        <v>519818</v>
      </c>
      <c r="E69" s="2">
        <f t="shared" si="14"/>
        <v>865507</v>
      </c>
      <c r="F69" s="2">
        <f t="shared" si="14"/>
        <v>22504.876084345193</v>
      </c>
      <c r="G69" s="2">
        <f t="shared" si="15"/>
        <v>35499.998999999996</v>
      </c>
      <c r="H69" s="2">
        <f t="shared" si="16"/>
        <v>1443329.8750843452</v>
      </c>
      <c r="I69" s="2">
        <f t="shared" si="17"/>
        <v>216499.48126265177</v>
      </c>
      <c r="J69" s="2">
        <f t="shared" si="18"/>
        <v>109693.07050641024</v>
      </c>
      <c r="K69" s="2">
        <f t="shared" si="19"/>
        <v>115466.39000674762</v>
      </c>
      <c r="L69" s="2">
        <f t="shared" si="20"/>
        <v>441658.94177580962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2">
        <f t="shared" si="13"/>
        <v>481264.50261764572</v>
      </c>
      <c r="E70" s="2">
        <f t="shared" si="14"/>
        <v>665038</v>
      </c>
      <c r="F70" s="2">
        <f t="shared" si="14"/>
        <v>22504.876084345193</v>
      </c>
      <c r="G70" s="2">
        <f t="shared" si="15"/>
        <v>35499.998999999996</v>
      </c>
      <c r="H70" s="2">
        <f t="shared" si="16"/>
        <v>1204307.377701991</v>
      </c>
      <c r="I70" s="2">
        <f t="shared" si="17"/>
        <v>180646.10665529864</v>
      </c>
      <c r="J70" s="2">
        <f t="shared" si="18"/>
        <v>91527.360705351311</v>
      </c>
      <c r="K70" s="2">
        <f t="shared" si="19"/>
        <v>96344.590216159282</v>
      </c>
      <c r="L70" s="2">
        <f t="shared" si="20"/>
        <v>368518.05757680919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2">
        <f t="shared" si="13"/>
        <v>445649</v>
      </c>
      <c r="E71" s="2">
        <f t="shared" si="14"/>
        <v>502695</v>
      </c>
      <c r="F71" s="2">
        <f t="shared" si="14"/>
        <v>22504.876084345193</v>
      </c>
      <c r="G71" s="2">
        <f t="shared" si="15"/>
        <v>35499.998999999996</v>
      </c>
      <c r="H71" s="2">
        <f t="shared" si="16"/>
        <v>1006348.8750843452</v>
      </c>
      <c r="I71" s="2">
        <f t="shared" si="17"/>
        <v>150952.33126265177</v>
      </c>
      <c r="J71" s="2">
        <f t="shared" si="18"/>
        <v>76482.51450641024</v>
      </c>
      <c r="K71" s="2">
        <f t="shared" si="19"/>
        <v>80507.910006747625</v>
      </c>
      <c r="L71" s="2">
        <f t="shared" si="20"/>
        <v>307942.75577580964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2">
        <f t="shared" ref="D72:D75" si="21">+D23</f>
        <v>412664.71753050009</v>
      </c>
      <c r="E72" s="2">
        <f t="shared" ref="E72:F75" si="22">+F23</f>
        <v>379841.91493641603</v>
      </c>
      <c r="F72" s="2">
        <f t="shared" si="22"/>
        <v>22504.876084345193</v>
      </c>
      <c r="G72" s="2">
        <f t="shared" ref="G72:G75" si="23">+J23</f>
        <v>35499.998999999996</v>
      </c>
      <c r="H72" s="2">
        <f t="shared" si="16"/>
        <v>850511.50755126122</v>
      </c>
      <c r="I72" s="2">
        <f t="shared" si="17"/>
        <v>127576.72613268917</v>
      </c>
      <c r="J72" s="2">
        <f t="shared" si="18"/>
        <v>64638.874573895853</v>
      </c>
      <c r="K72" s="2">
        <f t="shared" si="19"/>
        <v>68040.920604100902</v>
      </c>
      <c r="L72" s="2">
        <f t="shared" si="20"/>
        <v>260256.5213106859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2">
        <f t="shared" si="21"/>
        <v>382097</v>
      </c>
      <c r="E73" s="2">
        <f t="shared" si="22"/>
        <v>280371</v>
      </c>
      <c r="F73" s="2">
        <f t="shared" si="22"/>
        <v>83748</v>
      </c>
      <c r="G73" s="2">
        <f t="shared" si="23"/>
        <v>58650</v>
      </c>
      <c r="H73" s="2">
        <f t="shared" si="16"/>
        <v>804866</v>
      </c>
      <c r="I73" s="2">
        <f t="shared" si="17"/>
        <v>120729.9</v>
      </c>
      <c r="J73" s="2">
        <f t="shared" si="18"/>
        <v>61169.815999999999</v>
      </c>
      <c r="K73" s="2">
        <f t="shared" si="19"/>
        <v>64389.279999999999</v>
      </c>
      <c r="L73" s="2">
        <f t="shared" si="20"/>
        <v>246288.99599999998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2">
        <f t="shared" si="21"/>
        <v>353780.27774638752</v>
      </c>
      <c r="E74" s="2">
        <f t="shared" si="22"/>
        <v>208638</v>
      </c>
      <c r="F74" s="2">
        <f t="shared" si="22"/>
        <v>81273</v>
      </c>
      <c r="G74" s="2">
        <f t="shared" si="23"/>
        <v>58650</v>
      </c>
      <c r="H74" s="2">
        <f t="shared" si="16"/>
        <v>702341.27774638752</v>
      </c>
      <c r="I74" s="2">
        <f t="shared" si="17"/>
        <v>105351.19166195813</v>
      </c>
      <c r="J74" s="2">
        <f t="shared" si="18"/>
        <v>53377.937108725448</v>
      </c>
      <c r="K74" s="2">
        <f t="shared" si="19"/>
        <v>56187.302219711004</v>
      </c>
      <c r="L74" s="2">
        <f t="shared" si="20"/>
        <v>214916.43099039458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2">
        <f t="shared" si="21"/>
        <v>327520.75901602115</v>
      </c>
      <c r="E75" s="2">
        <f t="shared" si="22"/>
        <v>157601</v>
      </c>
      <c r="F75" s="2">
        <f t="shared" si="22"/>
        <v>80622.046153987016</v>
      </c>
      <c r="G75" s="2">
        <f t="shared" si="23"/>
        <v>58650</v>
      </c>
      <c r="H75" s="2">
        <f t="shared" si="16"/>
        <v>624393.80517000821</v>
      </c>
      <c r="I75" s="2">
        <f t="shared" si="17"/>
        <v>93659.070775501226</v>
      </c>
      <c r="J75" s="2">
        <f t="shared" si="18"/>
        <v>47453.929192920623</v>
      </c>
      <c r="K75" s="2">
        <f t="shared" si="19"/>
        <v>49951.504413600662</v>
      </c>
      <c r="L75" s="2">
        <f t="shared" si="20"/>
        <v>191064.50438202251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</sheetData>
  <mergeCells count="7">
    <mergeCell ref="A58:J58"/>
    <mergeCell ref="A59:J59"/>
    <mergeCell ref="A6:R6"/>
    <mergeCell ref="A9:C9"/>
    <mergeCell ref="A28:F28"/>
    <mergeCell ref="A40:B40"/>
    <mergeCell ref="A57:J57"/>
  </mergeCells>
  <pageMargins left="0.7" right="0.7" top="0.75" bottom="0.75" header="0.3" footer="0.3"/>
  <pageSetup paperSize="14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08A2-3FA4-40E6-8810-AE70C5FD947B}">
  <dimension ref="A1:T74"/>
  <sheetViews>
    <sheetView tabSelected="1" workbookViewId="0">
      <selection activeCell="N41" sqref="N41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4" width="12.85546875" customWidth="1"/>
    <col min="15" max="15" width="13.28515625" customWidth="1"/>
    <col min="16" max="16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6" t="s">
        <v>72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20" x14ac:dyDescent="0.25">
      <c r="A7" s="3" t="s">
        <v>71</v>
      </c>
    </row>
    <row r="9" spans="1:20" x14ac:dyDescent="0.25">
      <c r="A9" s="37" t="s">
        <v>34</v>
      </c>
      <c r="B9" s="38"/>
      <c r="C9" s="3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74</v>
      </c>
      <c r="P10" s="20"/>
      <c r="Q10" s="13" t="s">
        <v>55</v>
      </c>
      <c r="R10" s="13" t="s">
        <v>54</v>
      </c>
      <c r="S10" s="13" t="s">
        <v>56</v>
      </c>
      <c r="T10" s="14" t="s">
        <v>70</v>
      </c>
    </row>
    <row r="11" spans="1:20" x14ac:dyDescent="0.25">
      <c r="A11" s="6" t="s">
        <v>25</v>
      </c>
      <c r="B11" s="8">
        <v>1</v>
      </c>
      <c r="C11" s="8" t="s">
        <v>52</v>
      </c>
      <c r="D11" s="34">
        <v>885379.00918694225</v>
      </c>
      <c r="E11" s="34">
        <v>190356.32781533393</v>
      </c>
      <c r="F11" s="34">
        <v>3288417.7557919235</v>
      </c>
      <c r="G11" s="34">
        <v>27369.811409118221</v>
      </c>
      <c r="H11" s="34">
        <v>133148.59033171032</v>
      </c>
      <c r="I11" s="34">
        <v>293915.9635657309</v>
      </c>
      <c r="J11" s="34">
        <v>0</v>
      </c>
      <c r="K11" s="34">
        <v>4173796.7649788647</v>
      </c>
      <c r="L11" s="34">
        <v>0</v>
      </c>
      <c r="M11" s="34">
        <v>0</v>
      </c>
      <c r="N11" s="34">
        <v>0</v>
      </c>
      <c r="O11" s="34">
        <v>8992384.2230796255</v>
      </c>
      <c r="P11" s="34"/>
      <c r="Q11" s="34">
        <v>0</v>
      </c>
      <c r="R11" s="34">
        <v>0</v>
      </c>
      <c r="S11" s="34">
        <v>0</v>
      </c>
      <c r="T11" s="34">
        <v>17707.58018373885</v>
      </c>
    </row>
    <row r="12" spans="1:20" x14ac:dyDescent="0.25">
      <c r="A12" s="6" t="s">
        <v>26</v>
      </c>
      <c r="B12" s="8">
        <v>3</v>
      </c>
      <c r="C12" s="8" t="s">
        <v>52</v>
      </c>
      <c r="D12" s="34">
        <v>882314.04505157436</v>
      </c>
      <c r="E12" s="34">
        <v>189698.08811415517</v>
      </c>
      <c r="F12" s="34">
        <v>2594242.5578214028</v>
      </c>
      <c r="G12" s="34">
        <v>27369.811409118221</v>
      </c>
      <c r="H12" s="34">
        <v>137913.15438635682</v>
      </c>
      <c r="I12" s="34">
        <v>303154.05650489987</v>
      </c>
      <c r="J12" s="34">
        <v>37544.673802123754</v>
      </c>
      <c r="K12" s="34">
        <v>0</v>
      </c>
      <c r="L12" s="34">
        <v>1042967.7326722653</v>
      </c>
      <c r="M12" s="34">
        <v>695311.44282946573</v>
      </c>
      <c r="N12" s="34">
        <v>0</v>
      </c>
      <c r="O12" s="34">
        <v>5910515.5625913618</v>
      </c>
      <c r="P12" s="34"/>
      <c r="Q12" s="34">
        <v>22872.082913638013</v>
      </c>
      <c r="R12" s="34">
        <v>27446.49949636561</v>
      </c>
      <c r="S12" s="34">
        <v>9148.8331654552039</v>
      </c>
      <c r="T12" s="34">
        <v>17646.280901031489</v>
      </c>
    </row>
    <row r="13" spans="1:20" x14ac:dyDescent="0.25">
      <c r="A13" s="6" t="s">
        <v>27</v>
      </c>
      <c r="B13" s="8">
        <v>3</v>
      </c>
      <c r="C13" s="8" t="s">
        <v>52</v>
      </c>
      <c r="D13" s="34">
        <v>882314.04505157436</v>
      </c>
      <c r="E13" s="34">
        <v>189698.08811415517</v>
      </c>
      <c r="F13" s="34">
        <v>2594242.5578214028</v>
      </c>
      <c r="G13" s="34">
        <v>27369.811409118221</v>
      </c>
      <c r="H13" s="34">
        <v>137913.15438635682</v>
      </c>
      <c r="I13" s="34">
        <v>303154.05650489987</v>
      </c>
      <c r="J13" s="34">
        <v>37544.673802123754</v>
      </c>
      <c r="K13" s="34">
        <v>0</v>
      </c>
      <c r="L13" s="34">
        <v>0</v>
      </c>
      <c r="M13" s="34">
        <v>0</v>
      </c>
      <c r="N13" s="34">
        <v>705858.05717805913</v>
      </c>
      <c r="O13" s="34">
        <v>4878094.4442676902</v>
      </c>
      <c r="P13" s="34"/>
      <c r="Q13" s="34">
        <v>22872.082913638013</v>
      </c>
      <c r="R13" s="34">
        <v>27446.49949636561</v>
      </c>
      <c r="S13" s="34">
        <v>9148.8331654552039</v>
      </c>
      <c r="T13" s="34">
        <v>17646.280901031489</v>
      </c>
    </row>
    <row r="14" spans="1:20" x14ac:dyDescent="0.25">
      <c r="A14" s="6" t="s">
        <v>27</v>
      </c>
      <c r="B14" s="8">
        <v>4</v>
      </c>
      <c r="C14" s="8" t="s">
        <v>52</v>
      </c>
      <c r="D14" s="34">
        <v>832394.69223851606</v>
      </c>
      <c r="E14" s="34">
        <v>178965.02935970094</v>
      </c>
      <c r="F14" s="34">
        <v>2516982.4262769106</v>
      </c>
      <c r="G14" s="34">
        <v>27369.811409118221</v>
      </c>
      <c r="H14" s="34">
        <v>141557.9151497061</v>
      </c>
      <c r="I14" s="34">
        <v>310205.97509973944</v>
      </c>
      <c r="J14" s="34">
        <v>37544.673802123754</v>
      </c>
      <c r="K14" s="34">
        <v>0</v>
      </c>
      <c r="L14" s="34">
        <v>0</v>
      </c>
      <c r="M14" s="34">
        <v>0</v>
      </c>
      <c r="N14" s="34">
        <v>665910.06951014616</v>
      </c>
      <c r="O14" s="34">
        <v>4710930.5928459615</v>
      </c>
      <c r="P14" s="34"/>
      <c r="Q14" s="34">
        <v>22035.375779706752</v>
      </c>
      <c r="R14" s="34">
        <v>26442.450935648107</v>
      </c>
      <c r="S14" s="34">
        <v>8814.1503118826986</v>
      </c>
      <c r="T14" s="34">
        <v>16647.893844770322</v>
      </c>
    </row>
    <row r="15" spans="1:20" x14ac:dyDescent="0.25">
      <c r="A15" s="6" t="s">
        <v>28</v>
      </c>
      <c r="B15" s="8">
        <v>5</v>
      </c>
      <c r="C15" s="8" t="s">
        <v>52</v>
      </c>
      <c r="D15" s="34">
        <v>785307.24805349973</v>
      </c>
      <c r="E15" s="34">
        <v>168841.32549269375</v>
      </c>
      <c r="F15" s="34">
        <v>2163286.0197979053</v>
      </c>
      <c r="G15" s="34">
        <v>27369.811409118221</v>
      </c>
      <c r="H15" s="34">
        <v>145260.65557585342</v>
      </c>
      <c r="I15" s="34">
        <v>317286.31509791134</v>
      </c>
      <c r="J15" s="34">
        <v>37544.673802123754</v>
      </c>
      <c r="K15" s="34">
        <v>0</v>
      </c>
      <c r="L15" s="34">
        <v>0</v>
      </c>
      <c r="M15" s="34">
        <v>0</v>
      </c>
      <c r="N15" s="34">
        <v>663753.45342528238</v>
      </c>
      <c r="O15" s="34">
        <v>4308649.5026543876</v>
      </c>
      <c r="P15" s="34"/>
      <c r="Q15" s="34">
        <v>19398.639920075031</v>
      </c>
      <c r="R15" s="34">
        <v>23278.367904090035</v>
      </c>
      <c r="S15" s="34">
        <v>7759.4559680300117</v>
      </c>
      <c r="T15" s="34">
        <v>15706.144961069995</v>
      </c>
    </row>
    <row r="16" spans="1:20" x14ac:dyDescent="0.25">
      <c r="A16" s="6" t="s">
        <v>28</v>
      </c>
      <c r="B16" s="8">
        <v>6</v>
      </c>
      <c r="C16" s="8" t="s">
        <v>52</v>
      </c>
      <c r="D16" s="34">
        <v>740778.86120584095</v>
      </c>
      <c r="E16" s="34">
        <v>159267.4551592558</v>
      </c>
      <c r="F16" s="34">
        <v>1828098.5795959109</v>
      </c>
      <c r="G16" s="34">
        <v>27368.712238823598</v>
      </c>
      <c r="H16" s="34">
        <v>135148.20093169011</v>
      </c>
      <c r="I16" s="34">
        <v>354643.78553153219</v>
      </c>
      <c r="J16" s="34">
        <v>43174.11906094908</v>
      </c>
      <c r="K16" s="34">
        <v>0</v>
      </c>
      <c r="L16" s="34">
        <v>0</v>
      </c>
      <c r="M16" s="34">
        <v>0</v>
      </c>
      <c r="N16" s="34">
        <v>592617.35029781377</v>
      </c>
      <c r="O16" s="34">
        <v>3881097.064021816</v>
      </c>
      <c r="P16" s="34"/>
      <c r="Q16" s="34">
        <v>16900.509478958891</v>
      </c>
      <c r="R16" s="34">
        <v>20280.611374750675</v>
      </c>
      <c r="S16" s="34">
        <v>6760.2037915835572</v>
      </c>
      <c r="T16" s="34">
        <v>14815.577224116816</v>
      </c>
    </row>
    <row r="17" spans="1:20" x14ac:dyDescent="0.25">
      <c r="A17" s="6" t="s">
        <v>28</v>
      </c>
      <c r="B17" s="8">
        <v>7</v>
      </c>
      <c r="C17" s="8" t="s">
        <v>52</v>
      </c>
      <c r="D17" s="34">
        <v>692243.74479254847</v>
      </c>
      <c r="E17" s="34">
        <v>148832.40513039794</v>
      </c>
      <c r="F17" s="34">
        <v>1389867.6182387765</v>
      </c>
      <c r="G17" s="34">
        <v>27746.826820174221</v>
      </c>
      <c r="H17" s="34">
        <v>102185.15156134879</v>
      </c>
      <c r="I17" s="34">
        <v>247927.59546074181</v>
      </c>
      <c r="J17" s="34">
        <v>43769.589229234443</v>
      </c>
      <c r="K17" s="34">
        <v>0</v>
      </c>
      <c r="L17" s="34">
        <v>0</v>
      </c>
      <c r="M17" s="34">
        <v>0</v>
      </c>
      <c r="N17" s="34">
        <v>548208.35800576373</v>
      </c>
      <c r="O17" s="34">
        <v>3200781.2892389861</v>
      </c>
      <c r="P17" s="34"/>
      <c r="Q17" s="34">
        <v>13698.101072574507</v>
      </c>
      <c r="R17" s="34">
        <v>16437.721287089411</v>
      </c>
      <c r="S17" s="34">
        <v>5479.2404290298027</v>
      </c>
      <c r="T17" s="34">
        <v>13844.87489585097</v>
      </c>
    </row>
    <row r="18" spans="1:20" x14ac:dyDescent="0.25">
      <c r="A18" s="6" t="s">
        <v>28</v>
      </c>
      <c r="B18" s="8">
        <v>8</v>
      </c>
      <c r="C18" s="8" t="s">
        <v>52</v>
      </c>
      <c r="D18" s="34">
        <v>652992.57624091464</v>
      </c>
      <c r="E18" s="34">
        <v>140393.40389179662</v>
      </c>
      <c r="F18" s="34">
        <v>1087245.2390731859</v>
      </c>
      <c r="G18" s="34">
        <v>28270.504315547201</v>
      </c>
      <c r="H18" s="34">
        <v>79435.466949190362</v>
      </c>
      <c r="I18" s="34">
        <v>192671.79421771271</v>
      </c>
      <c r="J18" s="34">
        <v>44594.907839974556</v>
      </c>
      <c r="K18" s="34">
        <v>0</v>
      </c>
      <c r="L18" s="34">
        <v>0</v>
      </c>
      <c r="M18" s="34">
        <v>0</v>
      </c>
      <c r="N18" s="34">
        <v>500948.32261306798</v>
      </c>
      <c r="O18" s="34">
        <v>2726552.2151413895</v>
      </c>
      <c r="P18" s="34"/>
      <c r="Q18" s="34">
        <v>11448.932995487503</v>
      </c>
      <c r="R18" s="34">
        <v>13738.719594585004</v>
      </c>
      <c r="S18" s="34">
        <v>4579.5731981950003</v>
      </c>
      <c r="T18" s="34">
        <v>13059.851524818292</v>
      </c>
    </row>
    <row r="19" spans="1:20" x14ac:dyDescent="0.25">
      <c r="A19" s="6" t="s">
        <v>65</v>
      </c>
      <c r="B19" s="8">
        <v>9</v>
      </c>
      <c r="C19" s="8" t="s">
        <v>52</v>
      </c>
      <c r="D19" s="34">
        <v>604561.88015343621</v>
      </c>
      <c r="E19" s="34">
        <v>129980.80423298878</v>
      </c>
      <c r="F19" s="34">
        <v>835417.15930980712</v>
      </c>
      <c r="G19" s="34">
        <v>28270.504315547201</v>
      </c>
      <c r="H19" s="34">
        <v>60550.332968349161</v>
      </c>
      <c r="I19" s="34">
        <v>146894.37436815887</v>
      </c>
      <c r="J19" s="34">
        <v>44594.907839974556</v>
      </c>
      <c r="K19" s="34">
        <v>0</v>
      </c>
      <c r="L19" s="34">
        <v>0</v>
      </c>
      <c r="M19" s="34">
        <v>0</v>
      </c>
      <c r="N19" s="34">
        <v>453337.12273931055</v>
      </c>
      <c r="O19" s="34">
        <v>2303607.085927573</v>
      </c>
      <c r="P19" s="34"/>
      <c r="Q19" s="34">
        <v>9473.5463122581823</v>
      </c>
      <c r="R19" s="34">
        <v>11368.255574709818</v>
      </c>
      <c r="S19" s="34">
        <v>3789.4185249032726</v>
      </c>
      <c r="T19" s="34">
        <v>12091.237603068726</v>
      </c>
    </row>
    <row r="20" spans="1:20" x14ac:dyDescent="0.25">
      <c r="A20" s="6" t="s">
        <v>65</v>
      </c>
      <c r="B20" s="8">
        <v>10</v>
      </c>
      <c r="C20" s="8" t="s">
        <v>52</v>
      </c>
      <c r="D20" s="34">
        <v>559821.87729010417</v>
      </c>
      <c r="E20" s="34">
        <v>120361.7036173724</v>
      </c>
      <c r="F20" s="34">
        <v>631482.75572109199</v>
      </c>
      <c r="G20" s="34">
        <v>28270.504315547201</v>
      </c>
      <c r="H20" s="34">
        <v>45284.44692296951</v>
      </c>
      <c r="I20" s="34">
        <v>109781.54654053031</v>
      </c>
      <c r="J20" s="34">
        <v>44594.907839974556</v>
      </c>
      <c r="K20" s="34">
        <v>0</v>
      </c>
      <c r="L20" s="34">
        <v>0</v>
      </c>
      <c r="M20" s="34">
        <v>0</v>
      </c>
      <c r="N20" s="34">
        <v>410253.06457079749</v>
      </c>
      <c r="O20" s="34">
        <v>1949850.8068183879</v>
      </c>
      <c r="P20" s="34"/>
      <c r="Q20" s="34">
        <v>7837.5304803368153</v>
      </c>
      <c r="R20" s="34">
        <v>9405.036576404178</v>
      </c>
      <c r="S20" s="34">
        <v>3135.0121921347268</v>
      </c>
      <c r="T20" s="34">
        <v>11196.437545802082</v>
      </c>
    </row>
    <row r="21" spans="1:20" x14ac:dyDescent="0.25">
      <c r="A21" s="6" t="s">
        <v>65</v>
      </c>
      <c r="B21" s="8">
        <v>11</v>
      </c>
      <c r="C21" s="8" t="s">
        <v>52</v>
      </c>
      <c r="D21" s="34">
        <v>518387.19902729517</v>
      </c>
      <c r="E21" s="34">
        <v>111453.24779086847</v>
      </c>
      <c r="F21" s="34">
        <v>477155.37091561407</v>
      </c>
      <c r="G21" s="34">
        <v>28270.504315547201</v>
      </c>
      <c r="H21" s="34">
        <v>33709.982692836616</v>
      </c>
      <c r="I21" s="34">
        <v>81825.37276990294</v>
      </c>
      <c r="J21" s="34">
        <v>44594.907839974556</v>
      </c>
      <c r="K21" s="34">
        <v>0</v>
      </c>
      <c r="L21" s="34">
        <v>0</v>
      </c>
      <c r="M21" s="34">
        <v>0</v>
      </c>
      <c r="N21" s="34">
        <v>371277.04106975539</v>
      </c>
      <c r="O21" s="34">
        <v>1666673.6264217945</v>
      </c>
      <c r="P21" s="34"/>
      <c r="Q21" s="34">
        <v>6549.6221706770348</v>
      </c>
      <c r="R21" s="34">
        <v>7859.5466048124408</v>
      </c>
      <c r="S21" s="34">
        <v>2619.8488682708139</v>
      </c>
      <c r="T21" s="34">
        <v>10367.743980545905</v>
      </c>
    </row>
    <row r="22" spans="1:20" x14ac:dyDescent="0.25">
      <c r="A22" s="6" t="s">
        <v>65</v>
      </c>
      <c r="B22" s="8">
        <v>12</v>
      </c>
      <c r="C22" s="8" t="s">
        <v>52</v>
      </c>
      <c r="D22" s="34">
        <v>479988.19664560433</v>
      </c>
      <c r="E22" s="34">
        <v>103197.46227880493</v>
      </c>
      <c r="F22" s="34">
        <v>352200.54248456471</v>
      </c>
      <c r="G22" s="34">
        <v>105203.78723904159</v>
      </c>
      <c r="H22" s="34">
        <v>26925.275537106761</v>
      </c>
      <c r="I22" s="34">
        <v>69202.505554897565</v>
      </c>
      <c r="J22" s="34">
        <v>73675.814605361171</v>
      </c>
      <c r="K22" s="34">
        <v>0</v>
      </c>
      <c r="L22" s="34">
        <v>0</v>
      </c>
      <c r="M22" s="34">
        <v>0</v>
      </c>
      <c r="N22" s="34">
        <v>335995.63185525261</v>
      </c>
      <c r="O22" s="34">
        <v>1546389.2162006339</v>
      </c>
      <c r="P22" s="34"/>
      <c r="Q22" s="34">
        <v>5474.9259153300591</v>
      </c>
      <c r="R22" s="34">
        <v>6569.9110983960709</v>
      </c>
      <c r="S22" s="34">
        <v>2189.9703661320241</v>
      </c>
      <c r="T22" s="34">
        <v>9599.7639329120848</v>
      </c>
    </row>
    <row r="23" spans="1:20" x14ac:dyDescent="0.25">
      <c r="A23" s="6" t="s">
        <v>33</v>
      </c>
      <c r="B23" s="8">
        <v>11</v>
      </c>
      <c r="C23" s="8" t="s">
        <v>52</v>
      </c>
      <c r="D23" s="34">
        <v>518387.19902729517</v>
      </c>
      <c r="E23" s="34">
        <v>111453.24779086847</v>
      </c>
      <c r="F23" s="34">
        <v>477155.37091561407</v>
      </c>
      <c r="G23" s="34">
        <v>28270.504315547201</v>
      </c>
      <c r="H23" s="34">
        <v>33709.982692836616</v>
      </c>
      <c r="I23" s="34">
        <v>81825.37276990294</v>
      </c>
      <c r="J23" s="34">
        <v>44594.907839974556</v>
      </c>
      <c r="K23" s="34">
        <v>0</v>
      </c>
      <c r="L23" s="34">
        <v>0</v>
      </c>
      <c r="M23" s="34">
        <v>0</v>
      </c>
      <c r="N23" s="34">
        <v>0</v>
      </c>
      <c r="O23" s="34">
        <v>1295396.585352039</v>
      </c>
      <c r="P23" s="34"/>
      <c r="Q23" s="34">
        <v>6549.6221706770348</v>
      </c>
      <c r="R23" s="34">
        <v>7859.5466048124408</v>
      </c>
      <c r="S23" s="34">
        <v>2619.8488682708139</v>
      </c>
      <c r="T23" s="34">
        <v>10367.743980545905</v>
      </c>
    </row>
    <row r="24" spans="1:20" x14ac:dyDescent="0.25">
      <c r="A24" s="6" t="s">
        <v>33</v>
      </c>
      <c r="B24" s="8">
        <v>12</v>
      </c>
      <c r="C24" s="8" t="s">
        <v>52</v>
      </c>
      <c r="D24" s="34">
        <v>479988.19664560433</v>
      </c>
      <c r="E24" s="34">
        <v>103197.46227880493</v>
      </c>
      <c r="F24" s="34">
        <v>352200.54248456471</v>
      </c>
      <c r="G24" s="34">
        <v>105203.78723904159</v>
      </c>
      <c r="H24" s="34">
        <v>26925.275537106761</v>
      </c>
      <c r="I24" s="34">
        <v>69202.505554897565</v>
      </c>
      <c r="J24" s="34">
        <v>73675.814605361171</v>
      </c>
      <c r="K24" s="34">
        <v>0</v>
      </c>
      <c r="L24" s="34">
        <v>0</v>
      </c>
      <c r="M24" s="34">
        <v>0</v>
      </c>
      <c r="N24" s="34">
        <v>0</v>
      </c>
      <c r="O24" s="34">
        <v>1210393.584345381</v>
      </c>
      <c r="P24" s="34"/>
      <c r="Q24" s="34">
        <v>5474.9259153300591</v>
      </c>
      <c r="R24" s="34">
        <v>6569.9110983960709</v>
      </c>
      <c r="S24" s="34">
        <v>2189.9703661320241</v>
      </c>
      <c r="T24" s="34">
        <v>9599.7639329120848</v>
      </c>
    </row>
    <row r="25" spans="1:20" x14ac:dyDescent="0.25">
      <c r="A25" s="6" t="s">
        <v>33</v>
      </c>
      <c r="B25" s="8">
        <v>13</v>
      </c>
      <c r="C25" s="8" t="s">
        <v>52</v>
      </c>
      <c r="D25" s="34">
        <v>444416.88242584886</v>
      </c>
      <c r="E25" s="34">
        <v>95549.629721557503</v>
      </c>
      <c r="F25" s="34">
        <v>262089.93363398718</v>
      </c>
      <c r="G25" s="34">
        <v>102094.70554853404</v>
      </c>
      <c r="H25" s="34">
        <v>19429.155876041208</v>
      </c>
      <c r="I25" s="34">
        <v>51090.69148874074</v>
      </c>
      <c r="J25" s="34">
        <v>73675.814605361171</v>
      </c>
      <c r="K25" s="34">
        <v>0</v>
      </c>
      <c r="L25" s="34">
        <v>0</v>
      </c>
      <c r="M25" s="34">
        <v>0</v>
      </c>
      <c r="N25" s="34">
        <v>0</v>
      </c>
      <c r="O25" s="34">
        <v>1048346.8133000709</v>
      </c>
      <c r="P25" s="34"/>
      <c r="Q25" s="34">
        <v>4648.0711582883951</v>
      </c>
      <c r="R25" s="34">
        <v>5577.6853899460739</v>
      </c>
      <c r="S25" s="34">
        <v>1859.2284633153581</v>
      </c>
      <c r="T25" s="34">
        <v>8888.3376485169811</v>
      </c>
    </row>
    <row r="26" spans="1:20" x14ac:dyDescent="0.25">
      <c r="A26" s="6" t="s">
        <v>33</v>
      </c>
      <c r="B26" s="8">
        <v>14</v>
      </c>
      <c r="C26" s="8" t="s">
        <v>52</v>
      </c>
      <c r="D26" s="34">
        <v>411429.8162092336</v>
      </c>
      <c r="E26" s="34">
        <v>88457.410484985201</v>
      </c>
      <c r="F26" s="34">
        <v>197977.52868916505</v>
      </c>
      <c r="G26" s="34">
        <v>101276.98082772414</v>
      </c>
      <c r="H26" s="34">
        <v>14363.329312833757</v>
      </c>
      <c r="I26" s="34">
        <v>38522.464291355609</v>
      </c>
      <c r="J26" s="34">
        <v>73675.814605361171</v>
      </c>
      <c r="K26" s="34">
        <v>0</v>
      </c>
      <c r="L26" s="34">
        <v>0</v>
      </c>
      <c r="M26" s="34">
        <v>0</v>
      </c>
      <c r="N26" s="34">
        <v>0</v>
      </c>
      <c r="O26" s="34">
        <v>925703.34442065866</v>
      </c>
      <c r="P26" s="34"/>
      <c r="Q26" s="34">
        <v>4009.2588480157806</v>
      </c>
      <c r="R26" s="34">
        <v>4811.1106176189369</v>
      </c>
      <c r="S26" s="34">
        <v>1603.7035392063124</v>
      </c>
      <c r="T26" s="34">
        <v>8228.596324184673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0" x14ac:dyDescent="0.25">
      <c r="A28" s="37"/>
      <c r="B28" s="38"/>
      <c r="C28" s="38"/>
      <c r="D28" s="38"/>
      <c r="E28" s="38"/>
      <c r="F28" s="39"/>
      <c r="G28" s="1"/>
      <c r="H28" s="1"/>
      <c r="I28" s="1"/>
      <c r="J28" s="1"/>
      <c r="K28" s="1"/>
      <c r="L28" s="1"/>
      <c r="M28" s="1"/>
      <c r="N28" s="1"/>
      <c r="O28" s="22"/>
      <c r="P28" s="1"/>
      <c r="Q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74</v>
      </c>
      <c r="M29" s="20"/>
      <c r="N29" s="20"/>
      <c r="O29" s="20"/>
      <c r="P29" s="20"/>
      <c r="Q29" s="20"/>
    </row>
    <row r="30" spans="1:20" x14ac:dyDescent="0.25">
      <c r="A30" s="6" t="s">
        <v>53</v>
      </c>
      <c r="B30" s="8">
        <v>8</v>
      </c>
      <c r="C30" s="8" t="s">
        <v>52</v>
      </c>
      <c r="D30" s="34">
        <v>652992.57624091464</v>
      </c>
      <c r="E30" s="34">
        <v>140393.40389179662</v>
      </c>
      <c r="F30" s="34">
        <v>1087245.2390731859</v>
      </c>
      <c r="G30" s="34">
        <v>28270.504315547201</v>
      </c>
      <c r="H30" s="34">
        <v>79435.466949190362</v>
      </c>
      <c r="I30" s="34">
        <v>192671.79421771271</v>
      </c>
      <c r="J30" s="34">
        <v>44594.907839974556</v>
      </c>
      <c r="K30" s="34">
        <v>250475.15815502431</v>
      </c>
      <c r="L30" s="34">
        <v>2476079.0506833461</v>
      </c>
      <c r="M30" s="1"/>
      <c r="N30" s="1"/>
      <c r="O30" s="1"/>
      <c r="P30" s="1"/>
      <c r="Q30" s="1"/>
    </row>
    <row r="31" spans="1:20" x14ac:dyDescent="0.25">
      <c r="A31" s="6" t="s">
        <v>53</v>
      </c>
      <c r="B31" s="8">
        <v>9</v>
      </c>
      <c r="C31" s="8" t="s">
        <v>52</v>
      </c>
      <c r="D31" s="34">
        <v>604561.88015343621</v>
      </c>
      <c r="E31" s="34">
        <v>129980.80423298878</v>
      </c>
      <c r="F31" s="34">
        <v>835417.15930980712</v>
      </c>
      <c r="G31" s="34">
        <v>28270.504315547201</v>
      </c>
      <c r="H31" s="34">
        <v>60550.332968349161</v>
      </c>
      <c r="I31" s="34">
        <v>146894.37436815887</v>
      </c>
      <c r="J31" s="34">
        <v>44594.907839974556</v>
      </c>
      <c r="K31" s="34">
        <v>226666.50147615973</v>
      </c>
      <c r="L31" s="34">
        <v>2076936.464664422</v>
      </c>
      <c r="M31" s="1"/>
      <c r="N31" s="1"/>
      <c r="O31" s="1"/>
      <c r="P31" s="1"/>
      <c r="Q31" s="1"/>
    </row>
    <row r="32" spans="1:20" x14ac:dyDescent="0.25">
      <c r="A32" s="6" t="s">
        <v>32</v>
      </c>
      <c r="B32" s="8">
        <v>10</v>
      </c>
      <c r="C32" s="8" t="s">
        <v>52</v>
      </c>
      <c r="D32" s="34">
        <v>559821.87729010417</v>
      </c>
      <c r="E32" s="34">
        <v>120361.7036173724</v>
      </c>
      <c r="F32" s="34">
        <v>631482.75572109199</v>
      </c>
      <c r="G32" s="34">
        <v>28270.504315547201</v>
      </c>
      <c r="H32" s="34">
        <v>45284.44692296951</v>
      </c>
      <c r="I32" s="34">
        <v>109781.54654053031</v>
      </c>
      <c r="J32" s="34">
        <v>44594.907839974556</v>
      </c>
      <c r="K32" s="34">
        <v>205127.78848002121</v>
      </c>
      <c r="L32" s="34">
        <v>1744725.5307276112</v>
      </c>
      <c r="M32" s="1"/>
      <c r="N32" s="1"/>
      <c r="O32" s="1"/>
      <c r="P32" s="1"/>
      <c r="Q32" s="1"/>
    </row>
    <row r="33" spans="1:17" x14ac:dyDescent="0.25">
      <c r="A33" s="6" t="s">
        <v>32</v>
      </c>
      <c r="B33" s="8">
        <v>11</v>
      </c>
      <c r="C33" s="8" t="s">
        <v>52</v>
      </c>
      <c r="D33" s="34">
        <v>518387.19902729517</v>
      </c>
      <c r="E33" s="34">
        <v>111453.24779086847</v>
      </c>
      <c r="F33" s="34">
        <v>477155.37091561407</v>
      </c>
      <c r="G33" s="34">
        <v>28270.504315547201</v>
      </c>
      <c r="H33" s="34">
        <v>33709.982692836616</v>
      </c>
      <c r="I33" s="34">
        <v>81825.37276990294</v>
      </c>
      <c r="J33" s="34">
        <v>44594.907839974556</v>
      </c>
      <c r="K33" s="34">
        <v>185637.92891306165</v>
      </c>
      <c r="L33" s="34">
        <v>1481034.5142651009</v>
      </c>
      <c r="M33" s="1"/>
      <c r="N33" s="1"/>
      <c r="O33" s="1"/>
      <c r="P33" s="1"/>
      <c r="Q33" s="1"/>
    </row>
    <row r="34" spans="1:17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74</v>
      </c>
      <c r="L37" s="20"/>
      <c r="M37" s="20"/>
      <c r="N37" s="20"/>
      <c r="O37" s="20"/>
      <c r="P37" s="20"/>
      <c r="Q37" s="20"/>
    </row>
    <row r="38" spans="1:17" x14ac:dyDescent="0.25">
      <c r="A38" s="6" t="s">
        <v>41</v>
      </c>
      <c r="B38" s="8">
        <v>14</v>
      </c>
      <c r="C38" s="8" t="s">
        <v>52</v>
      </c>
      <c r="D38" s="34">
        <v>411429.8162092336</v>
      </c>
      <c r="E38" s="34">
        <v>82285.963241846737</v>
      </c>
      <c r="F38" s="34">
        <v>197977.52868916505</v>
      </c>
      <c r="G38" s="34">
        <v>101276.98082772414</v>
      </c>
      <c r="H38" s="34">
        <v>14363.329312833757</v>
      </c>
      <c r="I38" s="34">
        <v>38522.464291355609</v>
      </c>
      <c r="J38" s="34">
        <v>73675.814605361171</v>
      </c>
      <c r="K38" s="34">
        <v>919531.89717751998</v>
      </c>
      <c r="L38" s="1"/>
      <c r="M38" s="1"/>
      <c r="N38" s="1"/>
      <c r="O38" s="1"/>
      <c r="P38" s="1"/>
      <c r="Q38" s="1"/>
    </row>
    <row r="39" spans="1:17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37" t="s">
        <v>42</v>
      </c>
      <c r="B40" s="39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13" t="s">
        <v>74</v>
      </c>
      <c r="O41" s="19"/>
      <c r="P41" s="19"/>
      <c r="Q41" s="19"/>
    </row>
    <row r="42" spans="1:17" x14ac:dyDescent="0.25">
      <c r="A42" s="7" t="s">
        <v>51</v>
      </c>
      <c r="B42" s="8">
        <v>33</v>
      </c>
      <c r="C42" s="8" t="s">
        <v>52</v>
      </c>
      <c r="D42" s="34">
        <v>229895.82243778816</v>
      </c>
      <c r="E42" s="34">
        <v>135925.75891234042</v>
      </c>
      <c r="F42" s="34">
        <v>27369.477934668972</v>
      </c>
      <c r="G42" s="34">
        <v>0</v>
      </c>
      <c r="H42" s="34">
        <v>80535.212781942464</v>
      </c>
      <c r="I42" s="34">
        <v>73566.555701286255</v>
      </c>
      <c r="J42" s="34">
        <v>421552.02920433722</v>
      </c>
      <c r="K42" s="34">
        <v>686980.34488854825</v>
      </c>
      <c r="L42" s="34">
        <v>402317.35339486069</v>
      </c>
      <c r="M42" s="34">
        <v>471169.61997025105</v>
      </c>
      <c r="N42" s="34">
        <v>2529312.1752260225</v>
      </c>
      <c r="O42" s="25"/>
      <c r="P42" s="22"/>
      <c r="Q42" s="1"/>
    </row>
    <row r="43" spans="1:17" x14ac:dyDescent="0.25">
      <c r="A43" s="7" t="s">
        <v>51</v>
      </c>
      <c r="B43" s="8">
        <v>11</v>
      </c>
      <c r="C43" s="8" t="s">
        <v>52</v>
      </c>
      <c r="D43" s="34">
        <v>76636.419096177226</v>
      </c>
      <c r="E43" s="34">
        <v>105470.29576188828</v>
      </c>
      <c r="F43" s="34">
        <v>27369.477934668972</v>
      </c>
      <c r="G43" s="34">
        <v>0</v>
      </c>
      <c r="H43" s="34">
        <v>30197.514016176843</v>
      </c>
      <c r="I43" s="34">
        <v>15327.821213265188</v>
      </c>
      <c r="J43" s="34">
        <v>155022.05575915886</v>
      </c>
      <c r="K43" s="34">
        <v>228995.68743797331</v>
      </c>
      <c r="L43" s="34">
        <v>134113.39754704156</v>
      </c>
      <c r="M43" s="34">
        <v>157057.43564679986</v>
      </c>
      <c r="N43" s="34">
        <v>930190.10441315011</v>
      </c>
      <c r="O43" s="25"/>
      <c r="P43" s="1"/>
      <c r="Q43" s="1"/>
    </row>
    <row r="44" spans="1:17" x14ac:dyDescent="0.25">
      <c r="A44" s="7" t="s">
        <v>51</v>
      </c>
      <c r="B44" s="8">
        <v>44</v>
      </c>
      <c r="C44" s="8" t="s">
        <v>52</v>
      </c>
      <c r="D44" s="34">
        <v>306522.51726104628</v>
      </c>
      <c r="E44" s="34">
        <v>181231.29137238875</v>
      </c>
      <c r="F44" s="34">
        <v>27369.477934668972</v>
      </c>
      <c r="G44" s="34">
        <v>0</v>
      </c>
      <c r="H44" s="34">
        <v>111329.33013435052</v>
      </c>
      <c r="I44" s="34">
        <v>98087.205523534823</v>
      </c>
      <c r="J44" s="34">
        <v>545549.83075036772</v>
      </c>
      <c r="K44" s="34">
        <v>915975.59516074334</v>
      </c>
      <c r="L44" s="34">
        <v>536413.07238433661</v>
      </c>
      <c r="M44" s="34">
        <v>648907.28937878879</v>
      </c>
      <c r="N44" s="34">
        <v>3371385.6099002264</v>
      </c>
      <c r="O44" s="25"/>
      <c r="P44" s="1"/>
      <c r="Q44" s="1"/>
    </row>
    <row r="45" spans="1:17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s="3" customFormat="1" ht="12" x14ac:dyDescent="0.2">
      <c r="A46" s="3" t="s">
        <v>14</v>
      </c>
    </row>
    <row r="47" spans="1:17" s="3" customFormat="1" ht="12" x14ac:dyDescent="0.2">
      <c r="A47" s="3" t="s">
        <v>15</v>
      </c>
    </row>
    <row r="48" spans="1:17" s="3" customFormat="1" ht="12" x14ac:dyDescent="0.2">
      <c r="A48" s="3" t="s">
        <v>16</v>
      </c>
    </row>
    <row r="49" spans="1:17" s="3" customFormat="1" ht="12" x14ac:dyDescent="0.2">
      <c r="A49" s="3" t="s">
        <v>17</v>
      </c>
    </row>
    <row r="50" spans="1:17" s="3" customFormat="1" ht="12" x14ac:dyDescent="0.2">
      <c r="A50" s="3" t="s">
        <v>18</v>
      </c>
    </row>
    <row r="51" spans="1:17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</row>
    <row r="54" spans="1:17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</row>
    <row r="55" spans="1:17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</row>
    <row r="56" spans="1:17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s="3" customFormat="1" ht="12" x14ac:dyDescent="0.2">
      <c r="A57" s="35" t="s">
        <v>35</v>
      </c>
      <c r="B57" s="35"/>
      <c r="C57" s="35"/>
      <c r="D57" s="35"/>
      <c r="E57" s="35"/>
      <c r="F57" s="35"/>
      <c r="G57" s="35"/>
      <c r="H57" s="35"/>
      <c r="I57" s="35"/>
      <c r="J57" s="35"/>
      <c r="K57" s="10"/>
    </row>
    <row r="58" spans="1:17" s="3" customFormat="1" ht="12" x14ac:dyDescent="0.2">
      <c r="A58" s="35" t="s">
        <v>73</v>
      </c>
      <c r="B58" s="35"/>
      <c r="C58" s="35"/>
      <c r="D58" s="35"/>
      <c r="E58" s="35"/>
      <c r="F58" s="35"/>
      <c r="G58" s="35"/>
      <c r="H58" s="35"/>
      <c r="I58" s="35"/>
      <c r="J58" s="35"/>
      <c r="K58" s="10"/>
    </row>
    <row r="59" spans="1:17" s="3" customFormat="1" ht="12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10"/>
    </row>
    <row r="61" spans="1:17" ht="36" x14ac:dyDescent="0.25">
      <c r="A61" s="15" t="s">
        <v>22</v>
      </c>
      <c r="B61" s="14" t="s">
        <v>0</v>
      </c>
      <c r="C61" s="14" t="s">
        <v>37</v>
      </c>
      <c r="D61" s="14" t="s">
        <v>19</v>
      </c>
      <c r="E61" s="14" t="s">
        <v>3</v>
      </c>
      <c r="F61" s="14" t="s">
        <v>4</v>
      </c>
      <c r="G61" s="13" t="s">
        <v>7</v>
      </c>
      <c r="H61" s="14" t="s">
        <v>59</v>
      </c>
      <c r="I61" s="14" t="s">
        <v>58</v>
      </c>
      <c r="J61" s="14" t="s">
        <v>63</v>
      </c>
      <c r="K61" s="14" t="s">
        <v>64</v>
      </c>
      <c r="L61" s="14" t="s">
        <v>60</v>
      </c>
    </row>
    <row r="62" spans="1:17" x14ac:dyDescent="0.25">
      <c r="A62" s="6" t="s">
        <v>25</v>
      </c>
      <c r="B62" s="8">
        <v>1</v>
      </c>
      <c r="C62" s="8" t="s">
        <v>38</v>
      </c>
      <c r="D62" s="33">
        <v>885379.00918694225</v>
      </c>
      <c r="E62" s="33">
        <v>3288417.7557919235</v>
      </c>
      <c r="F62" s="33">
        <v>0</v>
      </c>
      <c r="G62" s="33">
        <v>25889.334966902876</v>
      </c>
      <c r="H62" s="33">
        <v>4199686.0999457687</v>
      </c>
      <c r="I62" s="33">
        <v>629952.91499186517</v>
      </c>
      <c r="J62" s="33">
        <v>319176.14359587833</v>
      </c>
      <c r="K62" s="33">
        <v>335974.88799566147</v>
      </c>
      <c r="L62" s="33">
        <v>1285103.9465834049</v>
      </c>
    </row>
    <row r="63" spans="1:17" x14ac:dyDescent="0.25">
      <c r="A63" s="6" t="s">
        <v>39</v>
      </c>
      <c r="B63" s="8">
        <v>3</v>
      </c>
      <c r="C63" s="8" t="s">
        <v>38</v>
      </c>
      <c r="D63" s="33">
        <v>882314.04505157436</v>
      </c>
      <c r="E63" s="33">
        <v>2595317.9196061129</v>
      </c>
      <c r="F63" s="33">
        <v>37544.673802123754</v>
      </c>
      <c r="G63" s="33">
        <v>27369.811409118221</v>
      </c>
      <c r="H63" s="33">
        <v>3542546.4498689296</v>
      </c>
      <c r="I63" s="33">
        <v>531381.96748033946</v>
      </c>
      <c r="J63" s="33">
        <v>269233.53019003861</v>
      </c>
      <c r="K63" s="33">
        <v>283403.71598951449</v>
      </c>
      <c r="L63" s="33">
        <v>1084019.2136598923</v>
      </c>
    </row>
    <row r="64" spans="1:17" x14ac:dyDescent="0.25">
      <c r="A64" s="6" t="s">
        <v>27</v>
      </c>
      <c r="B64" s="8">
        <v>4</v>
      </c>
      <c r="C64" s="8" t="s">
        <v>38</v>
      </c>
      <c r="D64" s="33">
        <v>832394.69223851606</v>
      </c>
      <c r="E64" s="33">
        <v>2516982.4262769106</v>
      </c>
      <c r="F64" s="33">
        <v>37544.673802123754</v>
      </c>
      <c r="G64" s="33">
        <v>27369.811409118221</v>
      </c>
      <c r="H64" s="33">
        <v>3414291.6037266683</v>
      </c>
      <c r="I64" s="33">
        <v>512143.74055900017</v>
      </c>
      <c r="J64" s="33">
        <v>259486.16188322677</v>
      </c>
      <c r="K64" s="33">
        <v>273143.32829813339</v>
      </c>
      <c r="L64" s="33">
        <v>1044773.2307403602</v>
      </c>
    </row>
    <row r="65" spans="1:12" x14ac:dyDescent="0.25">
      <c r="A65" s="6" t="s">
        <v>28</v>
      </c>
      <c r="B65" s="8">
        <v>5</v>
      </c>
      <c r="C65" s="8" t="s">
        <v>38</v>
      </c>
      <c r="D65" s="33">
        <v>785307.24805349973</v>
      </c>
      <c r="E65" s="33">
        <v>2163286.0197979053</v>
      </c>
      <c r="F65" s="33">
        <v>37544.673802123754</v>
      </c>
      <c r="G65" s="33">
        <v>27369.811409118221</v>
      </c>
      <c r="H65" s="33">
        <v>3013507.7530626473</v>
      </c>
      <c r="I65" s="33">
        <v>452026.16295939701</v>
      </c>
      <c r="J65" s="33">
        <v>229026.58923276115</v>
      </c>
      <c r="K65" s="33">
        <v>241080.62024501173</v>
      </c>
      <c r="L65" s="33">
        <v>922133.37243716966</v>
      </c>
    </row>
    <row r="66" spans="1:12" x14ac:dyDescent="0.25">
      <c r="A66" s="6" t="s">
        <v>28</v>
      </c>
      <c r="B66" s="8">
        <v>6</v>
      </c>
      <c r="C66" s="8" t="s">
        <v>38</v>
      </c>
      <c r="D66" s="33">
        <v>740778.86120584095</v>
      </c>
      <c r="E66" s="33">
        <v>1828098.5795959109</v>
      </c>
      <c r="F66" s="33">
        <v>27368.712238823598</v>
      </c>
      <c r="G66" s="33">
        <v>43174.11906094908</v>
      </c>
      <c r="H66" s="33">
        <v>2639420.2721015243</v>
      </c>
      <c r="I66" s="33">
        <v>395913.04081522865</v>
      </c>
      <c r="J66" s="33">
        <v>200595.94067971583</v>
      </c>
      <c r="K66" s="33">
        <v>211153.62176812193</v>
      </c>
      <c r="L66" s="33">
        <v>807662.6032630665</v>
      </c>
    </row>
    <row r="67" spans="1:12" x14ac:dyDescent="0.25">
      <c r="A67" s="6" t="s">
        <v>28</v>
      </c>
      <c r="B67" s="8">
        <v>7</v>
      </c>
      <c r="C67" s="8" t="s">
        <v>38</v>
      </c>
      <c r="D67" s="33">
        <v>692243.74479254847</v>
      </c>
      <c r="E67" s="33">
        <v>1389867.6182387765</v>
      </c>
      <c r="F67" s="33">
        <v>27746.826820174221</v>
      </c>
      <c r="G67" s="33">
        <v>43769.589229234443</v>
      </c>
      <c r="H67" s="33">
        <v>2153627.7790807332</v>
      </c>
      <c r="I67" s="33">
        <v>323044.16686210997</v>
      </c>
      <c r="J67" s="33">
        <v>163675.71121013575</v>
      </c>
      <c r="K67" s="33">
        <v>172290.22232645869</v>
      </c>
      <c r="L67" s="33">
        <v>659010.10039870441</v>
      </c>
    </row>
    <row r="68" spans="1:12" x14ac:dyDescent="0.25">
      <c r="A68" s="6" t="s">
        <v>29</v>
      </c>
      <c r="B68" s="8">
        <v>8</v>
      </c>
      <c r="C68" s="8" t="s">
        <v>38</v>
      </c>
      <c r="D68" s="33">
        <v>652992.57624091464</v>
      </c>
      <c r="E68" s="33">
        <v>1087245.2390731859</v>
      </c>
      <c r="F68" s="33">
        <v>28270.504315547201</v>
      </c>
      <c r="G68" s="33">
        <v>44594.907839974556</v>
      </c>
      <c r="H68" s="33">
        <v>1813103.2274696224</v>
      </c>
      <c r="I68" s="33">
        <v>271965.48412044329</v>
      </c>
      <c r="J68" s="33">
        <v>137795.84528769128</v>
      </c>
      <c r="K68" s="33">
        <v>145048.25819756978</v>
      </c>
      <c r="L68" s="33">
        <v>554809.58760570444</v>
      </c>
    </row>
    <row r="69" spans="1:12" x14ac:dyDescent="0.25">
      <c r="A69" s="6" t="s">
        <v>30</v>
      </c>
      <c r="B69" s="8">
        <v>9</v>
      </c>
      <c r="C69" s="8" t="s">
        <v>38</v>
      </c>
      <c r="D69" s="33">
        <v>604561.88015343621</v>
      </c>
      <c r="E69" s="33">
        <v>835417.15930980712</v>
      </c>
      <c r="F69" s="33">
        <v>28270.504315547201</v>
      </c>
      <c r="G69" s="33">
        <v>44594.907839974556</v>
      </c>
      <c r="H69" s="33">
        <v>1512844.4516187652</v>
      </c>
      <c r="I69" s="33">
        <v>226926.66774281478</v>
      </c>
      <c r="J69" s="33">
        <v>114976.17832302614</v>
      </c>
      <c r="K69" s="33">
        <v>121027.55612950122</v>
      </c>
      <c r="L69" s="33">
        <v>462930.40219534218</v>
      </c>
    </row>
    <row r="70" spans="1:12" x14ac:dyDescent="0.25">
      <c r="A70" s="6" t="s">
        <v>31</v>
      </c>
      <c r="B70" s="8">
        <v>10</v>
      </c>
      <c r="C70" s="8" t="s">
        <v>38</v>
      </c>
      <c r="D70" s="33">
        <v>559821.87729010417</v>
      </c>
      <c r="E70" s="33">
        <v>631482.75572109199</v>
      </c>
      <c r="F70" s="33">
        <v>28270.504315547201</v>
      </c>
      <c r="G70" s="33">
        <v>44594.907839974556</v>
      </c>
      <c r="H70" s="33">
        <v>1264170.0451667178</v>
      </c>
      <c r="I70" s="33">
        <v>189625.50677500764</v>
      </c>
      <c r="J70" s="33">
        <v>96076.923432670548</v>
      </c>
      <c r="K70" s="33">
        <v>101133.60361333744</v>
      </c>
      <c r="L70" s="33">
        <v>386836.03382101568</v>
      </c>
    </row>
    <row r="71" spans="1:12" x14ac:dyDescent="0.25">
      <c r="A71" s="6" t="s">
        <v>32</v>
      </c>
      <c r="B71" s="8">
        <v>11</v>
      </c>
      <c r="C71" s="8" t="s">
        <v>38</v>
      </c>
      <c r="D71" s="33">
        <v>518387.19902729517</v>
      </c>
      <c r="E71" s="33">
        <v>477155.37091561407</v>
      </c>
      <c r="F71" s="33">
        <v>28270.504315547201</v>
      </c>
      <c r="G71" s="33">
        <v>44594.907839974556</v>
      </c>
      <c r="H71" s="33">
        <v>1068407.9820984311</v>
      </c>
      <c r="I71" s="33">
        <v>160261.19731476466</v>
      </c>
      <c r="J71" s="33">
        <v>81199.006639480751</v>
      </c>
      <c r="K71" s="33">
        <v>85472.638567874514</v>
      </c>
      <c r="L71" s="33">
        <v>326932.84252211993</v>
      </c>
    </row>
    <row r="72" spans="1:12" x14ac:dyDescent="0.25">
      <c r="A72" s="6" t="s">
        <v>33</v>
      </c>
      <c r="B72" s="8">
        <v>12</v>
      </c>
      <c r="C72" s="8" t="s">
        <v>38</v>
      </c>
      <c r="D72" s="33">
        <v>479988.19664560433</v>
      </c>
      <c r="E72" s="33">
        <v>352200.54248456471</v>
      </c>
      <c r="F72" s="33">
        <v>105203.78723904159</v>
      </c>
      <c r="G72" s="33">
        <v>73675.814605361171</v>
      </c>
      <c r="H72" s="33">
        <v>1011068.3409745718</v>
      </c>
      <c r="I72" s="33">
        <v>151660.25114618579</v>
      </c>
      <c r="J72" s="33">
        <v>76841.193914067466</v>
      </c>
      <c r="K72" s="33">
        <v>80885.46727796577</v>
      </c>
      <c r="L72" s="33">
        <v>309386.912338219</v>
      </c>
    </row>
    <row r="73" spans="1:12" x14ac:dyDescent="0.25">
      <c r="A73" s="6" t="s">
        <v>33</v>
      </c>
      <c r="B73" s="8">
        <v>13</v>
      </c>
      <c r="C73" s="8" t="s">
        <v>38</v>
      </c>
      <c r="D73" s="33">
        <v>444416.88242584886</v>
      </c>
      <c r="E73" s="33">
        <v>262089.93363398718</v>
      </c>
      <c r="F73" s="33">
        <v>102094.70554853404</v>
      </c>
      <c r="G73" s="33">
        <v>73675.814605361171</v>
      </c>
      <c r="H73" s="33">
        <v>882277.33621373121</v>
      </c>
      <c r="I73" s="33">
        <v>132341.60043205967</v>
      </c>
      <c r="J73" s="33">
        <v>67053.077552243572</v>
      </c>
      <c r="K73" s="33">
        <v>70582.186897098523</v>
      </c>
      <c r="L73" s="33">
        <v>269976.86488140171</v>
      </c>
    </row>
    <row r="74" spans="1:12" x14ac:dyDescent="0.25">
      <c r="A74" s="6" t="s">
        <v>40</v>
      </c>
      <c r="B74" s="8">
        <v>14</v>
      </c>
      <c r="C74" s="8" t="s">
        <v>38</v>
      </c>
      <c r="D74" s="33">
        <v>411429.8162092336</v>
      </c>
      <c r="E74" s="33">
        <v>197977.52868916505</v>
      </c>
      <c r="F74" s="33">
        <v>101276.98082772414</v>
      </c>
      <c r="G74" s="33">
        <v>73675.814605361171</v>
      </c>
      <c r="H74" s="33">
        <v>784360.14033148414</v>
      </c>
      <c r="I74" s="33">
        <v>117654.02104972258</v>
      </c>
      <c r="J74" s="33">
        <v>59611.370665192786</v>
      </c>
      <c r="K74" s="33">
        <v>62748.811226518716</v>
      </c>
      <c r="L74" s="33">
        <v>240014.20294143408</v>
      </c>
    </row>
  </sheetData>
  <mergeCells count="7">
    <mergeCell ref="A59:J59"/>
    <mergeCell ref="A6:Q6"/>
    <mergeCell ref="A9:C9"/>
    <mergeCell ref="A28:F28"/>
    <mergeCell ref="A40:B40"/>
    <mergeCell ref="A57:J57"/>
    <mergeCell ref="A58:J58"/>
  </mergeCells>
  <pageMargins left="0.7" right="0.7" top="0.75" bottom="0.75" header="0.3" footer="0.3"/>
  <pageSetup paperSize="2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2022</vt:lpstr>
      <vt:lpstr>DIC 2025 A 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Lucia Marisol Valdebenito Medina</cp:lastModifiedBy>
  <cp:lastPrinted>2023-08-31T17:57:26Z</cp:lastPrinted>
  <dcterms:created xsi:type="dcterms:W3CDTF">2016-07-29T12:41:15Z</dcterms:created>
  <dcterms:modified xsi:type="dcterms:W3CDTF">2026-05-06T13:51:57Z</dcterms:modified>
</cp:coreProperties>
</file>