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valdebenito\Documents\TRANSPARENCIA 2025\"/>
    </mc:Choice>
  </mc:AlternateContent>
  <xr:revisionPtr revIDLastSave="0" documentId="13_ncr:1_{FCA6D465-9EF2-4717-A50E-8D47B00AEF7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ÑO 2022" sheetId="7" state="hidden" r:id="rId1"/>
    <sheet name="JUNIO A NOVIEMBRE 2025" sheetId="13" r:id="rId2"/>
  </sheets>
  <calcPr calcId="181029"/>
</workbook>
</file>

<file path=xl/calcChain.xml><?xml version="1.0" encoding="utf-8"?>
<calcChain xmlns="http://schemas.openxmlformats.org/spreadsheetml/2006/main">
  <c r="P12" i="7" l="1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11" i="7"/>
  <c r="T22" i="7"/>
  <c r="S22" i="7"/>
  <c r="R22" i="7"/>
  <c r="E22" i="7"/>
  <c r="T21" i="7"/>
  <c r="S21" i="7"/>
  <c r="R21" i="7"/>
  <c r="E21" i="7"/>
  <c r="N43" i="7"/>
  <c r="N44" i="7"/>
  <c r="N42" i="7"/>
  <c r="I38" i="7"/>
  <c r="H38" i="7"/>
  <c r="G38" i="7"/>
  <c r="F38" i="7"/>
  <c r="D38" i="7"/>
  <c r="E33" i="7"/>
  <c r="L33" i="7" s="1"/>
  <c r="E32" i="7"/>
  <c r="L32" i="7" s="1"/>
  <c r="E31" i="7"/>
  <c r="L31" i="7" s="1"/>
  <c r="E30" i="7"/>
  <c r="L30" i="7" s="1"/>
  <c r="E26" i="7"/>
  <c r="E38" i="7" s="1"/>
  <c r="E25" i="7"/>
  <c r="E24" i="7"/>
  <c r="E23" i="7"/>
  <c r="E20" i="7"/>
  <c r="E19" i="7"/>
  <c r="E18" i="7"/>
  <c r="E17" i="7"/>
  <c r="E16" i="7"/>
  <c r="E15" i="7"/>
  <c r="E14" i="7"/>
  <c r="E13" i="7"/>
  <c r="E12" i="7"/>
  <c r="E11" i="7"/>
  <c r="K38" i="7" l="1"/>
  <c r="T13" i="7" l="1"/>
  <c r="T14" i="7"/>
  <c r="T15" i="7"/>
  <c r="T16" i="7"/>
  <c r="T17" i="7"/>
  <c r="T18" i="7"/>
  <c r="T19" i="7"/>
  <c r="T20" i="7"/>
  <c r="T23" i="7"/>
  <c r="T24" i="7"/>
  <c r="T25" i="7"/>
  <c r="T26" i="7"/>
  <c r="T12" i="7"/>
  <c r="S13" i="7"/>
  <c r="S14" i="7"/>
  <c r="S15" i="7"/>
  <c r="S16" i="7"/>
  <c r="S17" i="7"/>
  <c r="S18" i="7"/>
  <c r="S19" i="7"/>
  <c r="S20" i="7"/>
  <c r="S23" i="7"/>
  <c r="S24" i="7"/>
  <c r="S25" i="7"/>
  <c r="S26" i="7"/>
  <c r="S12" i="7"/>
  <c r="R13" i="7"/>
  <c r="R14" i="7"/>
  <c r="R15" i="7"/>
  <c r="R16" i="7"/>
  <c r="R17" i="7"/>
  <c r="R18" i="7"/>
  <c r="R19" i="7"/>
  <c r="R20" i="7"/>
  <c r="R23" i="7"/>
  <c r="R24" i="7"/>
  <c r="R25" i="7"/>
  <c r="R26" i="7"/>
  <c r="R12" i="7"/>
  <c r="G75" i="7" l="1"/>
  <c r="F75" i="7"/>
  <c r="E75" i="7"/>
  <c r="D75" i="7"/>
  <c r="G74" i="7"/>
  <c r="F74" i="7"/>
  <c r="E74" i="7"/>
  <c r="D74" i="7"/>
  <c r="G73" i="7"/>
  <c r="F73" i="7"/>
  <c r="E73" i="7"/>
  <c r="D73" i="7"/>
  <c r="G72" i="7"/>
  <c r="F72" i="7"/>
  <c r="E72" i="7"/>
  <c r="D72" i="7"/>
  <c r="G71" i="7"/>
  <c r="F71" i="7"/>
  <c r="E71" i="7"/>
  <c r="D71" i="7"/>
  <c r="G70" i="7"/>
  <c r="F70" i="7"/>
  <c r="E70" i="7"/>
  <c r="D70" i="7"/>
  <c r="G69" i="7"/>
  <c r="F69" i="7"/>
  <c r="E69" i="7"/>
  <c r="D69" i="7"/>
  <c r="G68" i="7"/>
  <c r="F68" i="7"/>
  <c r="E68" i="7"/>
  <c r="D68" i="7"/>
  <c r="G67" i="7"/>
  <c r="F67" i="7"/>
  <c r="E67" i="7"/>
  <c r="D67" i="7"/>
  <c r="G66" i="7"/>
  <c r="F66" i="7"/>
  <c r="E66" i="7"/>
  <c r="D66" i="7"/>
  <c r="G65" i="7"/>
  <c r="F65" i="7"/>
  <c r="E65" i="7"/>
  <c r="D65" i="7"/>
  <c r="G64" i="7"/>
  <c r="F64" i="7"/>
  <c r="E64" i="7"/>
  <c r="D64" i="7"/>
  <c r="G63" i="7"/>
  <c r="F63" i="7"/>
  <c r="E63" i="7"/>
  <c r="D63" i="7"/>
  <c r="H63" i="7" l="1"/>
  <c r="I63" i="7" s="1"/>
  <c r="H64" i="7"/>
  <c r="J64" i="7" s="1"/>
  <c r="H65" i="7"/>
  <c r="J65" i="7" s="1"/>
  <c r="H67" i="7"/>
  <c r="K67" i="7" s="1"/>
  <c r="H68" i="7"/>
  <c r="I68" i="7" s="1"/>
  <c r="H69" i="7"/>
  <c r="J69" i="7" s="1"/>
  <c r="H71" i="7"/>
  <c r="K71" i="7" s="1"/>
  <c r="H72" i="7"/>
  <c r="K72" i="7" s="1"/>
  <c r="H73" i="7"/>
  <c r="I73" i="7" s="1"/>
  <c r="H75" i="7"/>
  <c r="I75" i="7" s="1"/>
  <c r="H66" i="7"/>
  <c r="K66" i="7" s="1"/>
  <c r="H70" i="7"/>
  <c r="I70" i="7" s="1"/>
  <c r="H74" i="7"/>
  <c r="K74" i="7" s="1"/>
  <c r="J63" i="7"/>
  <c r="K69" i="7"/>
  <c r="I71" i="7" l="1"/>
  <c r="K65" i="7"/>
  <c r="I65" i="7"/>
  <c r="K70" i="7"/>
  <c r="I66" i="7"/>
  <c r="J68" i="7"/>
  <c r="J72" i="7"/>
  <c r="L65" i="7"/>
  <c r="J66" i="7"/>
  <c r="L66" i="7" s="1"/>
  <c r="J71" i="7"/>
  <c r="L71" i="7" s="1"/>
  <c r="I67" i="7"/>
  <c r="L67" i="7" s="1"/>
  <c r="J70" i="7"/>
  <c r="L70" i="7" s="1"/>
  <c r="J75" i="7"/>
  <c r="L75" i="7" s="1"/>
  <c r="J73" i="7"/>
  <c r="I74" i="7"/>
  <c r="I72" i="7"/>
  <c r="J67" i="7"/>
  <c r="K64" i="7"/>
  <c r="K75" i="7"/>
  <c r="I69" i="7"/>
  <c r="L69" i="7" s="1"/>
  <c r="I64" i="7"/>
  <c r="L64" i="7" s="1"/>
  <c r="J74" i="7"/>
  <c r="K73" i="7"/>
  <c r="K68" i="7"/>
  <c r="L68" i="7" s="1"/>
  <c r="K63" i="7"/>
  <c r="L63" i="7" s="1"/>
  <c r="L73" i="7" l="1"/>
  <c r="L74" i="7"/>
  <c r="L72" i="7"/>
</calcChain>
</file>

<file path=xl/sharedStrings.xml><?xml version="1.0" encoding="utf-8"?>
<sst xmlns="http://schemas.openxmlformats.org/spreadsheetml/2006/main" count="317" uniqueCount="74">
  <si>
    <t>GR.</t>
  </si>
  <si>
    <t>SUELDO BASE</t>
  </si>
  <si>
    <t>INCREM. 21,50%</t>
  </si>
  <si>
    <t>ASIG. MUNICIPAL</t>
  </si>
  <si>
    <t>BONIF. 18717/4</t>
  </si>
  <si>
    <t>BONIF. 18566</t>
  </si>
  <si>
    <t>BONIF. 18675/10</t>
  </si>
  <si>
    <t>ASIG. 19529/1</t>
  </si>
  <si>
    <t>BONIF. Ley 20033</t>
  </si>
  <si>
    <t>ASIG. RESPONSAB. JUDICIAL 30% (1-A)</t>
  </si>
  <si>
    <t>ASIG. INCENTIVO GESTION JURISDIC. 20% (1-B)</t>
  </si>
  <si>
    <t>TOTAL REMUNERACION</t>
  </si>
  <si>
    <t>OBREROS MUNICIPALES</t>
  </si>
  <si>
    <t>INCREM. 20%</t>
  </si>
  <si>
    <t>Pto. 1- A: Ley Nro. 20.008, art. 2, inciso 1º ; Asignación de Responsabilidad inherente al cargo, imponible y tributable, correspondiente al 30% de la suma del sueldo base y la asig, municipal.</t>
  </si>
  <si>
    <t>Pto. 1- B: Ley Nro. 20.008, art. 2, inciso 2º; Asignación de Incentivo por Gestión  Jurisdiccional, imponible y tributable, la que tendrá como base las calificaciones que efectue cada Corte de Apelaciones, cuyos tramos son los siguientes:</t>
  </si>
  <si>
    <t>* 20% de la suma del sueldo base y la asig. Municipal para el treinta y tres por ciento de los jueces mejor calificados por la Corte de Apelaciones.</t>
  </si>
  <si>
    <t>* 10% de la suma del sueldo base y la asig. Municipal para los jueces que se les asignen calificaciones descentes hasta completar el sesenta y seis por ciento de los mejores evaluados por la respectiva Corte de Apelaciones.</t>
  </si>
  <si>
    <t>* No tendran derecho aquellos que sean calificados en lista condicional o deficiente.</t>
  </si>
  <si>
    <t xml:space="preserve">SUELDO BASE </t>
  </si>
  <si>
    <t>MUNICIPALIDAD DE PROVIDENCIA</t>
  </si>
  <si>
    <t>SECCION REMUNERACIONES</t>
  </si>
  <si>
    <t>ESTAMENTO</t>
  </si>
  <si>
    <t>ASIGNACION PROFESIONAL LEY N° 20.922</t>
  </si>
  <si>
    <t>ASIGNACION DIRECTIVO JEFATURA LEY N° 20.922</t>
  </si>
  <si>
    <t>ALCALDE</t>
  </si>
  <si>
    <t>JUECES POLICIA LOCAL</t>
  </si>
  <si>
    <t>DIRECTIVO</t>
  </si>
  <si>
    <t>DIRECTIVO-PROFESIONAL</t>
  </si>
  <si>
    <t>DIRECTIVO-PROFESIONAL-JEFATURA</t>
  </si>
  <si>
    <t>PROFESIONAL-JEFATURA</t>
  </si>
  <si>
    <t>PROFESIONAL-JEFATURA-TECNICO</t>
  </si>
  <si>
    <t>JEFATURA-TECNICO</t>
  </si>
  <si>
    <t>TECNICO-ADMINISTRATIVO</t>
  </si>
  <si>
    <t>EMPLEADOS MUNICIPALES CON ASIGNACIÓN PROFESIONAL</t>
  </si>
  <si>
    <t>TABLA VALORES PROGRAMA MEJORAMIENTO GESTION MUNICIPAL</t>
  </si>
  <si>
    <t>LEY N° 20.723</t>
  </si>
  <si>
    <t>UNIDAD MONETARIA</t>
  </si>
  <si>
    <t>PESOS</t>
  </si>
  <si>
    <t>DIRECTIVO-JUECES POLICIA LOCAL</t>
  </si>
  <si>
    <t>TECNICO-ADMINISTRATIVO-AUXILIAR</t>
  </si>
  <si>
    <t>AUXILIAR</t>
  </si>
  <si>
    <t>PERSONAL LEY N°15.076</t>
  </si>
  <si>
    <t>NRO DE HORAS</t>
  </si>
  <si>
    <t>INC. DL 3501</t>
  </si>
  <si>
    <t>LEY N° 18.566</t>
  </si>
  <si>
    <t>LEY N° 19.112 -A 32%</t>
  </si>
  <si>
    <t>LEY N° 19.112 -B 20%</t>
  </si>
  <si>
    <t>ASIG. RESP. DL 3551</t>
  </si>
  <si>
    <t>TRIENIOS</t>
  </si>
  <si>
    <t>TOTAL REMUNERACION BRUTA</t>
  </si>
  <si>
    <t>MEDICO PSICOTECNICO</t>
  </si>
  <si>
    <t xml:space="preserve">PESOS </t>
  </si>
  <si>
    <t>JEFATURA</t>
  </si>
  <si>
    <t>VALOR HORAS FESTIVAS</t>
  </si>
  <si>
    <t>VALOR HORAS DIURNAS</t>
  </si>
  <si>
    <t>VALOR  TURNO</t>
  </si>
  <si>
    <t>ASIG. DFL N° 479</t>
  </si>
  <si>
    <t>COMPONENTE BASE 15%</t>
  </si>
  <si>
    <t>TOTAL ASIGNACIONES</t>
  </si>
  <si>
    <t>PMG POR GRADO</t>
  </si>
  <si>
    <t>DIRECCION DE PERSONAS</t>
  </si>
  <si>
    <t>DEPARTAMENTO DE PERSONAS Y REMUNERACIONES</t>
  </si>
  <si>
    <t>ASIGNACIÓN INSTITUCIONAL 7,6%</t>
  </si>
  <si>
    <t>ASIGNACION DEPARTAMENTAL 8%</t>
  </si>
  <si>
    <t>PROFESIONAL</t>
  </si>
  <si>
    <t>ESCALA DE REMUNERACIONES PERSONAL MUNICIPAL DICIEMBRE 2021 A NOVIEMBRE 2022, LEY DE REAJUSTE N° 21.405</t>
  </si>
  <si>
    <t>RIGE A CONTAR DEL 01 DE ENERO AL 30 DE NOVIEMBRE 2022</t>
  </si>
  <si>
    <t>REAJUSTADO 6,1% DESDE GRADO 1 AL 14 LEY N° 21.405</t>
  </si>
  <si>
    <t>REAJUSTE DEL 6,1%</t>
  </si>
  <si>
    <t>VALOR DE 1 BIENIO X GRADO</t>
  </si>
  <si>
    <t>REAJUSTE DEL 3%  DICIEMBRE 2024  + 1,2% DESDE ENERO 2025 + 0,64% DESDE JUNIO 2025</t>
  </si>
  <si>
    <t>ESCALA DE REMUNERACIONES PERSONAL MUNICIPAL JUNIO A NOVIEMBRE 2025, LEY DE REAJUSTE N° 21.724</t>
  </si>
  <si>
    <t>RIGE A CONTAR DE JUNIO A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</si>
</sst>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\ * #,##0_ ;_ &quot;$&quot;\ * \-#,##0_ ;_ &quot;$&quot;\ * &quot;-&quot;_ ;_ @_ "/>
    <numFmt numFmtId="41" formatCode="_ * #,##0_ ;_ * \-#,##0_ ;_ * &quot;-&quot;_ ;_ @_ "/>
    <numFmt numFmtId="164" formatCode="_-[$$-340A]\ * #,##0_-;\-[$$-340A]\ * #,##0_-;_-[$$-340A]\ * &quot;-&quot;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color theme="3"/>
      <name val="Calibri"/>
      <family val="2"/>
      <scheme val="minor"/>
    </font>
    <font>
      <sz val="9"/>
      <color rgb="FF1F497D"/>
      <name val="Calibri"/>
      <family val="2"/>
    </font>
    <font>
      <b/>
      <sz val="9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4" tint="-0.249977111117893"/>
      <name val="Calibri"/>
      <family val="2"/>
    </font>
    <font>
      <sz val="9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2" fontId="6" fillId="0" borderId="0" applyFont="0" applyFill="0" applyBorder="0" applyAlignment="0" applyProtection="0"/>
    <xf numFmtId="41" fontId="6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3" fontId="3" fillId="0" borderId="1" xfId="0" applyNumberFormat="1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164" fontId="3" fillId="0" borderId="1" xfId="0" applyNumberFormat="1" applyFont="1" applyBorder="1"/>
    <xf numFmtId="0" fontId="3" fillId="0" borderId="1" xfId="0" applyFont="1" applyBorder="1"/>
    <xf numFmtId="0" fontId="4" fillId="0" borderId="6" xfId="0" applyFont="1" applyBorder="1" applyAlignment="1">
      <alignment horizontal="left" wrapText="1" readingOrder="1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left" wrapText="1" readingOrder="1"/>
    </xf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 readingOrder="1"/>
    </xf>
    <xf numFmtId="0" fontId="3" fillId="2" borderId="4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readingOrder="1"/>
    </xf>
    <xf numFmtId="0" fontId="2" fillId="0" borderId="0" xfId="0" applyFont="1" applyAlignment="1">
      <alignment vertical="center"/>
    </xf>
    <xf numFmtId="0" fontId="5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2" fontId="2" fillId="0" borderId="0" xfId="2" applyFont="1"/>
    <xf numFmtId="164" fontId="7" fillId="0" borderId="1" xfId="0" applyNumberFormat="1" applyFont="1" applyBorder="1"/>
    <xf numFmtId="0" fontId="4" fillId="3" borderId="7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/>
    </xf>
    <xf numFmtId="42" fontId="8" fillId="0" borderId="1" xfId="2" applyFont="1" applyBorder="1"/>
    <xf numFmtId="0" fontId="8" fillId="2" borderId="1" xfId="0" applyFont="1" applyFill="1" applyBorder="1" applyAlignment="1">
      <alignment vertical="center" wrapText="1"/>
    </xf>
    <xf numFmtId="0" fontId="4" fillId="3" borderId="0" xfId="0" applyFont="1" applyFill="1" applyAlignment="1">
      <alignment horizontal="center" vertical="center" wrapText="1" readingOrder="1"/>
    </xf>
    <xf numFmtId="3" fontId="3" fillId="0" borderId="0" xfId="0" applyNumberFormat="1" applyFont="1"/>
    <xf numFmtId="41" fontId="3" fillId="0" borderId="1" xfId="3" applyFont="1" applyBorder="1"/>
    <xf numFmtId="41" fontId="9" fillId="0" borderId="1" xfId="3" applyFont="1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</cellXfs>
  <cellStyles count="4">
    <cellStyle name="Millares [0]" xfId="3" builtinId="6"/>
    <cellStyle name="Moneda [0]" xfId="2" builtinId="7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4"/>
  <sheetViews>
    <sheetView topLeftCell="A16" workbookViewId="0">
      <selection activeCell="D16" sqref="D16"/>
    </sheetView>
  </sheetViews>
  <sheetFormatPr baseColWidth="10" defaultRowHeight="15" x14ac:dyDescent="0.25"/>
  <cols>
    <col min="1" max="1" width="30.5703125" customWidth="1"/>
    <col min="2" max="3" width="11.42578125" style="24"/>
    <col min="8" max="8" width="14" customWidth="1"/>
    <col min="10" max="10" width="12.7109375" customWidth="1"/>
    <col min="11" max="11" width="15.140625" customWidth="1"/>
    <col min="12" max="12" width="15.5703125" customWidth="1"/>
    <col min="14" max="15" width="12.85546875" customWidth="1"/>
    <col min="16" max="16" width="13.28515625" customWidth="1"/>
    <col min="17" max="17" width="2.140625" customWidth="1"/>
  </cols>
  <sheetData>
    <row r="1" spans="1:20" s="3" customFormat="1" ht="12" x14ac:dyDescent="0.2">
      <c r="A1" s="3" t="s">
        <v>20</v>
      </c>
    </row>
    <row r="2" spans="1:20" s="3" customFormat="1" ht="12" x14ac:dyDescent="0.2">
      <c r="A2" s="3" t="s">
        <v>61</v>
      </c>
    </row>
    <row r="3" spans="1:20" s="3" customFormat="1" ht="12" x14ac:dyDescent="0.2">
      <c r="A3" s="3" t="s">
        <v>62</v>
      </c>
    </row>
    <row r="4" spans="1:20" s="3" customFormat="1" ht="12" x14ac:dyDescent="0.2">
      <c r="A4" s="3" t="s">
        <v>21</v>
      </c>
    </row>
    <row r="5" spans="1:20" s="1" customFormat="1" ht="12" x14ac:dyDescent="0.2"/>
    <row r="6" spans="1:20" s="1" customFormat="1" ht="26.25" customHeight="1" x14ac:dyDescent="0.2">
      <c r="A6" s="36" t="s">
        <v>66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1:20" x14ac:dyDescent="0.25">
      <c r="A7" s="3" t="s">
        <v>69</v>
      </c>
    </row>
    <row r="9" spans="1:20" x14ac:dyDescent="0.25">
      <c r="A9" s="37" t="s">
        <v>34</v>
      </c>
      <c r="B9" s="37"/>
      <c r="C9" s="37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20" ht="60" x14ac:dyDescent="0.25">
      <c r="A10" s="14" t="s">
        <v>22</v>
      </c>
      <c r="B10" s="14" t="s">
        <v>0</v>
      </c>
      <c r="C10" s="14" t="s">
        <v>37</v>
      </c>
      <c r="D10" s="13" t="s">
        <v>1</v>
      </c>
      <c r="E10" s="13" t="s">
        <v>2</v>
      </c>
      <c r="F10" s="13" t="s">
        <v>3</v>
      </c>
      <c r="G10" s="13" t="s">
        <v>4</v>
      </c>
      <c r="H10" s="30" t="s">
        <v>5</v>
      </c>
      <c r="I10" s="30" t="s">
        <v>6</v>
      </c>
      <c r="J10" s="13" t="s">
        <v>7</v>
      </c>
      <c r="K10" s="13" t="s">
        <v>8</v>
      </c>
      <c r="L10" s="13" t="s">
        <v>9</v>
      </c>
      <c r="M10" s="13" t="s">
        <v>10</v>
      </c>
      <c r="N10" s="13" t="s">
        <v>23</v>
      </c>
      <c r="O10" s="13"/>
      <c r="P10" s="13" t="s">
        <v>11</v>
      </c>
      <c r="Q10" s="20"/>
      <c r="R10" s="13" t="s">
        <v>55</v>
      </c>
      <c r="S10" s="13" t="s">
        <v>54</v>
      </c>
      <c r="T10" s="13" t="s">
        <v>56</v>
      </c>
    </row>
    <row r="11" spans="1:20" x14ac:dyDescent="0.25">
      <c r="A11" s="6" t="s">
        <v>25</v>
      </c>
      <c r="B11" s="8">
        <v>1</v>
      </c>
      <c r="C11" s="8" t="s">
        <v>52</v>
      </c>
      <c r="D11" s="26">
        <v>704793</v>
      </c>
      <c r="E11" s="26">
        <f>+D11*21.5%</f>
        <v>151530.495</v>
      </c>
      <c r="F11" s="26">
        <v>2617696</v>
      </c>
      <c r="G11" s="26">
        <v>21787</v>
      </c>
      <c r="H11" s="26">
        <v>105990.71699999999</v>
      </c>
      <c r="I11" s="26">
        <v>233967</v>
      </c>
      <c r="J11" s="26">
        <v>0</v>
      </c>
      <c r="K11" s="26">
        <v>3322489</v>
      </c>
      <c r="L11" s="26">
        <v>0</v>
      </c>
      <c r="M11" s="26">
        <v>0</v>
      </c>
      <c r="N11" s="26">
        <v>0</v>
      </c>
      <c r="O11" s="26">
        <v>264000</v>
      </c>
      <c r="P11" s="26">
        <f>SUM(D11:O11)</f>
        <v>7422253.2120000003</v>
      </c>
      <c r="Q11" s="1"/>
      <c r="R11" s="5">
        <v>0</v>
      </c>
      <c r="S11" s="5">
        <v>0</v>
      </c>
      <c r="T11" s="5">
        <v>0</v>
      </c>
    </row>
    <row r="12" spans="1:20" x14ac:dyDescent="0.25">
      <c r="A12" s="6" t="s">
        <v>26</v>
      </c>
      <c r="B12" s="8">
        <v>3</v>
      </c>
      <c r="C12" s="8" t="s">
        <v>52</v>
      </c>
      <c r="D12" s="26">
        <v>702353.25584864523</v>
      </c>
      <c r="E12" s="26">
        <f t="shared" ref="E12:E26" si="0">+D12*21.5%</f>
        <v>151005.95000745871</v>
      </c>
      <c r="F12" s="26">
        <v>2065109</v>
      </c>
      <c r="G12" s="26">
        <v>21787</v>
      </c>
      <c r="H12" s="26">
        <v>109783.792</v>
      </c>
      <c r="I12" s="26">
        <v>241321</v>
      </c>
      <c r="J12" s="26">
        <v>29887.308999999997</v>
      </c>
      <c r="K12" s="26">
        <v>0</v>
      </c>
      <c r="L12" s="26">
        <v>830238.87277871708</v>
      </c>
      <c r="M12" s="26">
        <v>553492.58185247809</v>
      </c>
      <c r="N12" s="26">
        <v>0</v>
      </c>
      <c r="O12" s="26">
        <v>264000</v>
      </c>
      <c r="P12" s="26">
        <f t="shared" ref="P12:P26" si="1">SUM(D12:O12)</f>
        <v>4968978.7614872986</v>
      </c>
      <c r="Q12" s="1"/>
      <c r="R12" s="5">
        <f>(D12+F12)/190*1.25</f>
        <v>18206.988525320034</v>
      </c>
      <c r="S12" s="5">
        <f>(D12+F12)/190*1.5</f>
        <v>21848.386230384043</v>
      </c>
      <c r="T12" s="5">
        <f>(D12+F12)/190/2</f>
        <v>7282.7954101280138</v>
      </c>
    </row>
    <row r="13" spans="1:20" x14ac:dyDescent="0.25">
      <c r="A13" s="6" t="s">
        <v>27</v>
      </c>
      <c r="B13" s="8">
        <v>3</v>
      </c>
      <c r="C13" s="8" t="s">
        <v>52</v>
      </c>
      <c r="D13" s="26">
        <v>702353.25584864523</v>
      </c>
      <c r="E13" s="26">
        <f t="shared" si="0"/>
        <v>151005.95000745871</v>
      </c>
      <c r="F13" s="26">
        <v>2065109</v>
      </c>
      <c r="G13" s="26">
        <v>21787</v>
      </c>
      <c r="H13" s="26">
        <v>109783.792</v>
      </c>
      <c r="I13" s="26">
        <v>241321</v>
      </c>
      <c r="J13" s="26">
        <v>29887.308999999997</v>
      </c>
      <c r="K13" s="26">
        <v>0</v>
      </c>
      <c r="L13" s="26">
        <v>0</v>
      </c>
      <c r="M13" s="26">
        <v>0</v>
      </c>
      <c r="N13" s="26">
        <v>561888</v>
      </c>
      <c r="O13" s="26">
        <v>264000</v>
      </c>
      <c r="P13" s="26">
        <f t="shared" si="1"/>
        <v>4147135.3068561037</v>
      </c>
      <c r="Q13" s="1"/>
      <c r="R13" s="5">
        <f t="shared" ref="R13:R26" si="2">(D13+F13)/190*1.25</f>
        <v>18206.988525320034</v>
      </c>
      <c r="S13" s="5">
        <f t="shared" ref="S13:S26" si="3">(D13+F13)/190*1.5</f>
        <v>21848.386230384043</v>
      </c>
      <c r="T13" s="5">
        <f t="shared" ref="T13:T26" si="4">(D13+F13)/190/2</f>
        <v>7282.7954101280138</v>
      </c>
    </row>
    <row r="14" spans="1:20" x14ac:dyDescent="0.25">
      <c r="A14" s="6" t="s">
        <v>27</v>
      </c>
      <c r="B14" s="8">
        <v>4</v>
      </c>
      <c r="C14" s="8" t="s">
        <v>52</v>
      </c>
      <c r="D14" s="26">
        <v>662615.53098891606</v>
      </c>
      <c r="E14" s="26">
        <f t="shared" si="0"/>
        <v>142462.33916261696</v>
      </c>
      <c r="F14" s="26">
        <v>2003606.4676109706</v>
      </c>
      <c r="G14" s="26">
        <v>21787</v>
      </c>
      <c r="H14" s="26">
        <v>112685</v>
      </c>
      <c r="I14" s="26">
        <v>246935</v>
      </c>
      <c r="J14" s="26">
        <v>29887.308999999997</v>
      </c>
      <c r="K14" s="26">
        <v>0</v>
      </c>
      <c r="L14" s="26">
        <v>0</v>
      </c>
      <c r="M14" s="26">
        <v>0</v>
      </c>
      <c r="N14" s="26">
        <v>530088.17998240946</v>
      </c>
      <c r="O14" s="26">
        <v>264000</v>
      </c>
      <c r="P14" s="26">
        <f t="shared" si="1"/>
        <v>4014066.8267449131</v>
      </c>
      <c r="Q14" s="1"/>
      <c r="R14" s="5">
        <f t="shared" si="2"/>
        <v>17540.934201315045</v>
      </c>
      <c r="S14" s="5">
        <f t="shared" si="3"/>
        <v>21049.121041578052</v>
      </c>
      <c r="T14" s="5">
        <f t="shared" si="4"/>
        <v>7016.3736805260178</v>
      </c>
    </row>
    <row r="15" spans="1:20" x14ac:dyDescent="0.25">
      <c r="A15" s="6" t="s">
        <v>28</v>
      </c>
      <c r="B15" s="8">
        <v>5</v>
      </c>
      <c r="C15" s="8" t="s">
        <v>52</v>
      </c>
      <c r="D15" s="26">
        <v>625132.21843810845</v>
      </c>
      <c r="E15" s="26">
        <f t="shared" si="0"/>
        <v>134403.42696419332</v>
      </c>
      <c r="F15" s="26">
        <v>1722052</v>
      </c>
      <c r="G15" s="26">
        <v>21787</v>
      </c>
      <c r="H15" s="26">
        <v>115633</v>
      </c>
      <c r="I15" s="26">
        <v>252571</v>
      </c>
      <c r="J15" s="26">
        <v>29887.308999999997</v>
      </c>
      <c r="K15" s="26">
        <v>0</v>
      </c>
      <c r="L15" s="26">
        <v>0</v>
      </c>
      <c r="M15" s="26">
        <v>0</v>
      </c>
      <c r="N15" s="26">
        <v>528371</v>
      </c>
      <c r="O15" s="26">
        <v>264000</v>
      </c>
      <c r="P15" s="26">
        <f t="shared" si="1"/>
        <v>3693836.9544023019</v>
      </c>
      <c r="Q15" s="1"/>
      <c r="R15" s="5">
        <f t="shared" si="2"/>
        <v>15442.00143709282</v>
      </c>
      <c r="S15" s="5">
        <f t="shared" si="3"/>
        <v>18530.401724511383</v>
      </c>
      <c r="T15" s="5">
        <f t="shared" si="4"/>
        <v>6176.8005748371279</v>
      </c>
    </row>
    <row r="16" spans="1:20" x14ac:dyDescent="0.25">
      <c r="A16" s="6" t="s">
        <v>28</v>
      </c>
      <c r="B16" s="8">
        <v>6</v>
      </c>
      <c r="C16" s="8" t="s">
        <v>52</v>
      </c>
      <c r="D16" s="26">
        <v>589700.71036799997</v>
      </c>
      <c r="E16" s="26">
        <f t="shared" si="0"/>
        <v>126785.65272911999</v>
      </c>
      <c r="F16" s="26">
        <v>1455267</v>
      </c>
      <c r="G16" s="26">
        <v>21787</v>
      </c>
      <c r="H16" s="26">
        <v>107585.4</v>
      </c>
      <c r="I16" s="26">
        <v>282315.95582399995</v>
      </c>
      <c r="J16" s="26">
        <v>34368.972999999998</v>
      </c>
      <c r="K16" s="26">
        <v>0</v>
      </c>
      <c r="L16" s="26">
        <v>0</v>
      </c>
      <c r="M16" s="26">
        <v>0</v>
      </c>
      <c r="N16" s="26">
        <v>471756</v>
      </c>
      <c r="O16" s="26"/>
      <c r="P16" s="26">
        <f t="shared" si="1"/>
        <v>3089566.6919211196</v>
      </c>
      <c r="Q16" s="1"/>
      <c r="R16" s="5">
        <f t="shared" si="2"/>
        <v>13453.734936631579</v>
      </c>
      <c r="S16" s="5">
        <f t="shared" si="3"/>
        <v>16144.481923957894</v>
      </c>
      <c r="T16" s="5">
        <f t="shared" si="4"/>
        <v>5381.4939746526316</v>
      </c>
    </row>
    <row r="17" spans="1:20" x14ac:dyDescent="0.25">
      <c r="A17" s="6" t="s">
        <v>28</v>
      </c>
      <c r="B17" s="8">
        <v>7</v>
      </c>
      <c r="C17" s="8" t="s">
        <v>52</v>
      </c>
      <c r="D17" s="26">
        <v>551064.08866402425</v>
      </c>
      <c r="E17" s="26">
        <f t="shared" si="0"/>
        <v>118478.77906276521</v>
      </c>
      <c r="F17" s="26">
        <v>1106411.0555999547</v>
      </c>
      <c r="G17" s="26">
        <v>22088</v>
      </c>
      <c r="H17" s="26">
        <v>81345</v>
      </c>
      <c r="I17" s="26">
        <v>197364</v>
      </c>
      <c r="J17" s="26">
        <v>34843</v>
      </c>
      <c r="K17" s="26">
        <v>0</v>
      </c>
      <c r="L17" s="26">
        <v>0</v>
      </c>
      <c r="M17" s="26">
        <v>0</v>
      </c>
      <c r="N17" s="26">
        <v>436404</v>
      </c>
      <c r="O17" s="26"/>
      <c r="P17" s="26">
        <f t="shared" si="1"/>
        <v>2547997.9233267442</v>
      </c>
      <c r="Q17" s="1"/>
      <c r="R17" s="5">
        <f t="shared" si="2"/>
        <v>10904.441738578809</v>
      </c>
      <c r="S17" s="5">
        <f t="shared" si="3"/>
        <v>13085.330086294573</v>
      </c>
      <c r="T17" s="5">
        <f t="shared" si="4"/>
        <v>4361.7766954315239</v>
      </c>
    </row>
    <row r="18" spans="1:20" x14ac:dyDescent="0.25">
      <c r="A18" s="6" t="s">
        <v>28</v>
      </c>
      <c r="B18" s="8">
        <v>8</v>
      </c>
      <c r="C18" s="8" t="s">
        <v>52</v>
      </c>
      <c r="D18" s="26">
        <v>519818</v>
      </c>
      <c r="E18" s="26">
        <f t="shared" si="0"/>
        <v>111760.87</v>
      </c>
      <c r="F18" s="26">
        <v>865507</v>
      </c>
      <c r="G18" s="26">
        <v>22504.876084345193</v>
      </c>
      <c r="H18" s="26">
        <v>63235</v>
      </c>
      <c r="I18" s="26">
        <v>153377.34358822505</v>
      </c>
      <c r="J18" s="26">
        <v>35499.998999999996</v>
      </c>
      <c r="K18" s="26">
        <v>0</v>
      </c>
      <c r="L18" s="26">
        <v>0</v>
      </c>
      <c r="M18" s="26">
        <v>0</v>
      </c>
      <c r="N18" s="26">
        <v>398782.41290756612</v>
      </c>
      <c r="O18" s="26"/>
      <c r="P18" s="26">
        <f t="shared" si="1"/>
        <v>2170485.5015801364</v>
      </c>
      <c r="Q18" s="1"/>
      <c r="R18" s="5">
        <f t="shared" si="2"/>
        <v>9113.980263157895</v>
      </c>
      <c r="S18" s="5">
        <f t="shared" si="3"/>
        <v>10936.776315789473</v>
      </c>
      <c r="T18" s="5">
        <f t="shared" si="4"/>
        <v>3645.5921052631579</v>
      </c>
    </row>
    <row r="19" spans="1:20" x14ac:dyDescent="0.25">
      <c r="A19" s="6" t="s">
        <v>65</v>
      </c>
      <c r="B19" s="8">
        <v>9</v>
      </c>
      <c r="C19" s="8" t="s">
        <v>52</v>
      </c>
      <c r="D19" s="26">
        <v>481264.50261764572</v>
      </c>
      <c r="E19" s="26">
        <f t="shared" si="0"/>
        <v>103471.86806279383</v>
      </c>
      <c r="F19" s="26">
        <v>665038</v>
      </c>
      <c r="G19" s="26">
        <v>22504.876084345193</v>
      </c>
      <c r="H19" s="26">
        <v>48201.394821568232</v>
      </c>
      <c r="I19" s="26">
        <v>116936</v>
      </c>
      <c r="J19" s="26">
        <v>35499.998999999996</v>
      </c>
      <c r="K19" s="26">
        <v>0</v>
      </c>
      <c r="L19" s="26">
        <v>0</v>
      </c>
      <c r="M19" s="26">
        <v>0</v>
      </c>
      <c r="N19" s="26">
        <v>360881.27957699995</v>
      </c>
      <c r="O19" s="26"/>
      <c r="P19" s="26">
        <f t="shared" si="1"/>
        <v>1833797.920163353</v>
      </c>
      <c r="Q19" s="1"/>
      <c r="R19" s="5">
        <f t="shared" si="2"/>
        <v>7541.4638330108282</v>
      </c>
      <c r="S19" s="5">
        <f t="shared" si="3"/>
        <v>9049.7565996129924</v>
      </c>
      <c r="T19" s="5">
        <f t="shared" si="4"/>
        <v>3016.5855332043311</v>
      </c>
    </row>
    <row r="20" spans="1:20" x14ac:dyDescent="0.25">
      <c r="A20" s="6" t="s">
        <v>65</v>
      </c>
      <c r="B20" s="8">
        <v>10</v>
      </c>
      <c r="C20" s="8" t="s">
        <v>52</v>
      </c>
      <c r="D20" s="26">
        <v>445649</v>
      </c>
      <c r="E20" s="26">
        <f t="shared" si="0"/>
        <v>95814.535000000003</v>
      </c>
      <c r="F20" s="26">
        <v>502695</v>
      </c>
      <c r="G20" s="26">
        <v>22504.876084345193</v>
      </c>
      <c r="H20" s="26">
        <v>36048.910029138598</v>
      </c>
      <c r="I20" s="26">
        <v>87392.148143735307</v>
      </c>
      <c r="J20" s="26">
        <v>35499.998999999996</v>
      </c>
      <c r="K20" s="26">
        <v>0</v>
      </c>
      <c r="L20" s="26">
        <v>0</v>
      </c>
      <c r="M20" s="26">
        <v>0</v>
      </c>
      <c r="N20" s="26">
        <v>326584</v>
      </c>
      <c r="O20" s="26"/>
      <c r="P20" s="26">
        <f t="shared" si="1"/>
        <v>1552188.4682572193</v>
      </c>
      <c r="Q20" s="1"/>
      <c r="R20" s="5">
        <f t="shared" si="2"/>
        <v>6239.105263157895</v>
      </c>
      <c r="S20" s="5">
        <f t="shared" si="3"/>
        <v>7486.9263157894748</v>
      </c>
      <c r="T20" s="5">
        <f t="shared" si="4"/>
        <v>2495.6421052631581</v>
      </c>
    </row>
    <row r="21" spans="1:20" x14ac:dyDescent="0.25">
      <c r="A21" s="6" t="s">
        <v>65</v>
      </c>
      <c r="B21" s="8">
        <v>11</v>
      </c>
      <c r="C21" s="8" t="s">
        <v>52</v>
      </c>
      <c r="D21" s="26">
        <v>412664.71753050009</v>
      </c>
      <c r="E21" s="26">
        <f t="shared" ref="E21:E22" si="5">+D21*21.5%</f>
        <v>88722.91426905751</v>
      </c>
      <c r="F21" s="26">
        <v>379841.91493641603</v>
      </c>
      <c r="G21" s="26">
        <v>22504.876084345193</v>
      </c>
      <c r="H21" s="26">
        <v>26835</v>
      </c>
      <c r="I21" s="26">
        <v>65137.496458784917</v>
      </c>
      <c r="J21" s="26">
        <v>35499.998999999996</v>
      </c>
      <c r="K21" s="26">
        <v>0</v>
      </c>
      <c r="L21" s="26">
        <v>0</v>
      </c>
      <c r="M21" s="26">
        <v>0</v>
      </c>
      <c r="N21" s="26">
        <v>295556.94192699995</v>
      </c>
      <c r="O21" s="26"/>
      <c r="P21" s="26">
        <f t="shared" si="1"/>
        <v>1326763.8602061034</v>
      </c>
      <c r="Q21" s="1"/>
      <c r="R21" s="5">
        <f t="shared" ref="R21:R22" si="6">(D21+F21)/190*1.25</f>
        <v>5213.8594241244482</v>
      </c>
      <c r="S21" s="5">
        <f t="shared" ref="S21:S22" si="7">(D21+F21)/190*1.5</f>
        <v>6256.6313089493378</v>
      </c>
      <c r="T21" s="5">
        <f t="shared" ref="T21:T22" si="8">(D21+F21)/190/2</f>
        <v>2085.5437696497793</v>
      </c>
    </row>
    <row r="22" spans="1:20" x14ac:dyDescent="0.25">
      <c r="A22" s="6" t="s">
        <v>65</v>
      </c>
      <c r="B22" s="8">
        <v>12</v>
      </c>
      <c r="C22" s="8" t="s">
        <v>52</v>
      </c>
      <c r="D22" s="26">
        <v>382097</v>
      </c>
      <c r="E22" s="26">
        <f t="shared" si="5"/>
        <v>82150.854999999996</v>
      </c>
      <c r="F22" s="26">
        <v>280371</v>
      </c>
      <c r="G22" s="26">
        <v>83748</v>
      </c>
      <c r="H22" s="26">
        <v>21434</v>
      </c>
      <c r="I22" s="26">
        <v>55089</v>
      </c>
      <c r="J22" s="26">
        <v>58650</v>
      </c>
      <c r="K22" s="26">
        <v>0</v>
      </c>
      <c r="L22" s="26">
        <v>0</v>
      </c>
      <c r="M22" s="26">
        <v>0</v>
      </c>
      <c r="N22" s="26">
        <v>267471</v>
      </c>
      <c r="O22" s="26"/>
      <c r="P22" s="26">
        <f t="shared" si="1"/>
        <v>1231010.855</v>
      </c>
      <c r="Q22" s="1"/>
      <c r="R22" s="5">
        <f t="shared" si="6"/>
        <v>4358.3421052631584</v>
      </c>
      <c r="S22" s="5">
        <f t="shared" si="7"/>
        <v>5230.0105263157893</v>
      </c>
      <c r="T22" s="5">
        <f t="shared" si="8"/>
        <v>1743.3368421052633</v>
      </c>
    </row>
    <row r="23" spans="1:20" x14ac:dyDescent="0.25">
      <c r="A23" s="6" t="s">
        <v>33</v>
      </c>
      <c r="B23" s="8">
        <v>11</v>
      </c>
      <c r="C23" s="8" t="s">
        <v>52</v>
      </c>
      <c r="D23" s="26">
        <v>412664.71753050009</v>
      </c>
      <c r="E23" s="26">
        <f t="shared" si="0"/>
        <v>88722.91426905751</v>
      </c>
      <c r="F23" s="26">
        <v>379841.91493641603</v>
      </c>
      <c r="G23" s="26">
        <v>22504.876084345193</v>
      </c>
      <c r="H23" s="26">
        <v>26835</v>
      </c>
      <c r="I23" s="26">
        <v>65137.496458784917</v>
      </c>
      <c r="J23" s="26">
        <v>35499.998999999996</v>
      </c>
      <c r="K23" s="26">
        <v>0</v>
      </c>
      <c r="L23" s="26">
        <v>0</v>
      </c>
      <c r="M23" s="26">
        <v>0</v>
      </c>
      <c r="N23" s="26"/>
      <c r="O23" s="26"/>
      <c r="P23" s="26">
        <f t="shared" si="1"/>
        <v>1031206.9182791036</v>
      </c>
      <c r="Q23" s="1"/>
      <c r="R23" s="5">
        <f t="shared" si="2"/>
        <v>5213.8594241244482</v>
      </c>
      <c r="S23" s="5">
        <f t="shared" si="3"/>
        <v>6256.6313089493378</v>
      </c>
      <c r="T23" s="5">
        <f t="shared" si="4"/>
        <v>2085.5437696497793</v>
      </c>
    </row>
    <row r="24" spans="1:20" x14ac:dyDescent="0.25">
      <c r="A24" s="6" t="s">
        <v>33</v>
      </c>
      <c r="B24" s="8">
        <v>12</v>
      </c>
      <c r="C24" s="8" t="s">
        <v>52</v>
      </c>
      <c r="D24" s="26">
        <v>382097</v>
      </c>
      <c r="E24" s="26">
        <f t="shared" si="0"/>
        <v>82150.854999999996</v>
      </c>
      <c r="F24" s="26">
        <v>280371</v>
      </c>
      <c r="G24" s="26">
        <v>83748</v>
      </c>
      <c r="H24" s="26">
        <v>21434</v>
      </c>
      <c r="I24" s="26">
        <v>55089</v>
      </c>
      <c r="J24" s="26">
        <v>58650</v>
      </c>
      <c r="K24" s="26">
        <v>0</v>
      </c>
      <c r="L24" s="26">
        <v>0</v>
      </c>
      <c r="M24" s="26">
        <v>0</v>
      </c>
      <c r="N24" s="26"/>
      <c r="O24" s="26"/>
      <c r="P24" s="26">
        <f t="shared" si="1"/>
        <v>963539.85499999998</v>
      </c>
      <c r="Q24" s="1"/>
      <c r="R24" s="5">
        <f t="shared" si="2"/>
        <v>4358.3421052631584</v>
      </c>
      <c r="S24" s="5">
        <f t="shared" si="3"/>
        <v>5230.0105263157893</v>
      </c>
      <c r="T24" s="5">
        <f t="shared" si="4"/>
        <v>1743.3368421052633</v>
      </c>
    </row>
    <row r="25" spans="1:20" x14ac:dyDescent="0.25">
      <c r="A25" s="6" t="s">
        <v>33</v>
      </c>
      <c r="B25" s="8">
        <v>13</v>
      </c>
      <c r="C25" s="8" t="s">
        <v>52</v>
      </c>
      <c r="D25" s="26">
        <v>353780.27774638752</v>
      </c>
      <c r="E25" s="26">
        <f t="shared" si="0"/>
        <v>76062.759715473323</v>
      </c>
      <c r="F25" s="26">
        <v>208638</v>
      </c>
      <c r="G25" s="26">
        <v>81273</v>
      </c>
      <c r="H25" s="26">
        <v>15466.67652381677</v>
      </c>
      <c r="I25" s="26">
        <v>40671</v>
      </c>
      <c r="J25" s="26">
        <v>58650</v>
      </c>
      <c r="K25" s="26">
        <v>0</v>
      </c>
      <c r="L25" s="26">
        <v>0</v>
      </c>
      <c r="M25" s="26">
        <v>0</v>
      </c>
      <c r="N25" s="26">
        <v>0</v>
      </c>
      <c r="O25" s="26"/>
      <c r="P25" s="26">
        <f t="shared" si="1"/>
        <v>834541.71398567758</v>
      </c>
      <c r="Q25" s="1"/>
      <c r="R25" s="5">
        <f t="shared" si="2"/>
        <v>3700.1202483314964</v>
      </c>
      <c r="S25" s="5">
        <f t="shared" si="3"/>
        <v>4440.1442979977965</v>
      </c>
      <c r="T25" s="5">
        <f t="shared" si="4"/>
        <v>1480.0480993325987</v>
      </c>
    </row>
    <row r="26" spans="1:20" x14ac:dyDescent="0.25">
      <c r="A26" s="6" t="s">
        <v>33</v>
      </c>
      <c r="B26" s="8">
        <v>14</v>
      </c>
      <c r="C26" s="8" t="s">
        <v>52</v>
      </c>
      <c r="D26" s="26">
        <v>327520.75901602115</v>
      </c>
      <c r="E26" s="26">
        <f t="shared" si="0"/>
        <v>70416.963188444541</v>
      </c>
      <c r="F26" s="26">
        <v>157601</v>
      </c>
      <c r="G26" s="26">
        <v>80622.046153987016</v>
      </c>
      <c r="H26" s="26">
        <v>11434</v>
      </c>
      <c r="I26" s="26">
        <v>30666</v>
      </c>
      <c r="J26" s="26">
        <v>58650</v>
      </c>
      <c r="K26" s="26">
        <v>0</v>
      </c>
      <c r="L26" s="26">
        <v>0</v>
      </c>
      <c r="M26" s="26">
        <v>0</v>
      </c>
      <c r="N26" s="26">
        <v>0</v>
      </c>
      <c r="O26" s="26"/>
      <c r="P26" s="26">
        <f t="shared" si="1"/>
        <v>736910.76835845271</v>
      </c>
      <c r="Q26" s="1"/>
      <c r="R26" s="5">
        <f t="shared" si="2"/>
        <v>3191.5905198422442</v>
      </c>
      <c r="S26" s="5">
        <f t="shared" si="3"/>
        <v>3829.9086238106934</v>
      </c>
      <c r="T26" s="5">
        <f t="shared" si="4"/>
        <v>1276.6362079368978</v>
      </c>
    </row>
    <row r="27" spans="1:20" x14ac:dyDescent="0.25">
      <c r="A27" s="1"/>
      <c r="B27" s="23"/>
      <c r="C27" s="23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20" x14ac:dyDescent="0.25">
      <c r="A28" s="37"/>
      <c r="B28" s="37"/>
      <c r="C28" s="37"/>
      <c r="D28" s="37"/>
      <c r="E28" s="37"/>
      <c r="F28" s="37"/>
      <c r="G28" s="1"/>
      <c r="H28" s="1"/>
      <c r="I28" s="1"/>
      <c r="J28" s="1"/>
      <c r="K28" s="1"/>
      <c r="L28" s="1"/>
      <c r="M28" s="1"/>
      <c r="N28" s="1"/>
      <c r="O28" s="1"/>
      <c r="P28" s="22"/>
      <c r="Q28" s="1"/>
      <c r="R28" s="1"/>
    </row>
    <row r="29" spans="1:20" ht="48" x14ac:dyDescent="0.25">
      <c r="A29" s="14" t="s">
        <v>22</v>
      </c>
      <c r="B29" s="14" t="s">
        <v>0</v>
      </c>
      <c r="C29" s="14" t="s">
        <v>37</v>
      </c>
      <c r="D29" s="13" t="s">
        <v>1</v>
      </c>
      <c r="E29" s="13" t="s">
        <v>2</v>
      </c>
      <c r="F29" s="13" t="s">
        <v>3</v>
      </c>
      <c r="G29" s="13" t="s">
        <v>4</v>
      </c>
      <c r="H29" s="13" t="s">
        <v>5</v>
      </c>
      <c r="I29" s="13" t="s">
        <v>6</v>
      </c>
      <c r="J29" s="13" t="s">
        <v>7</v>
      </c>
      <c r="K29" s="13" t="s">
        <v>24</v>
      </c>
      <c r="L29" s="13" t="s">
        <v>11</v>
      </c>
      <c r="M29" s="20"/>
      <c r="N29" s="20"/>
      <c r="O29" s="20"/>
      <c r="P29" s="20"/>
      <c r="Q29" s="20"/>
      <c r="R29" s="20"/>
    </row>
    <row r="30" spans="1:20" x14ac:dyDescent="0.25">
      <c r="A30" s="6" t="s">
        <v>53</v>
      </c>
      <c r="B30" s="8">
        <v>8</v>
      </c>
      <c r="C30" s="8" t="s">
        <v>52</v>
      </c>
      <c r="D30" s="26">
        <v>519818</v>
      </c>
      <c r="E30" s="26">
        <f>+D30*21.5%</f>
        <v>111760.87</v>
      </c>
      <c r="F30" s="26">
        <v>865507</v>
      </c>
      <c r="G30" s="26">
        <v>22504.876084345193</v>
      </c>
      <c r="H30" s="26">
        <v>63235</v>
      </c>
      <c r="I30" s="26">
        <v>153377.34358822505</v>
      </c>
      <c r="J30" s="26">
        <v>35499.998999999996</v>
      </c>
      <c r="K30" s="26">
        <v>199392</v>
      </c>
      <c r="L30" s="26">
        <f>SUM(D30:K30)</f>
        <v>1971095.0886725704</v>
      </c>
      <c r="M30" s="1"/>
      <c r="N30" s="1"/>
      <c r="O30" s="1"/>
      <c r="P30" s="1"/>
      <c r="Q30" s="1"/>
      <c r="R30" s="1"/>
    </row>
    <row r="31" spans="1:20" x14ac:dyDescent="0.25">
      <c r="A31" s="6" t="s">
        <v>53</v>
      </c>
      <c r="B31" s="8">
        <v>9</v>
      </c>
      <c r="C31" s="8" t="s">
        <v>52</v>
      </c>
      <c r="D31" s="26">
        <v>481264.50261764572</v>
      </c>
      <c r="E31" s="26">
        <f t="shared" ref="E31:E33" si="9">+D31*21.5%</f>
        <v>103471.86806279383</v>
      </c>
      <c r="F31" s="26">
        <v>665038</v>
      </c>
      <c r="G31" s="26">
        <v>22504.876084345193</v>
      </c>
      <c r="H31" s="26">
        <v>48201.394821568232</v>
      </c>
      <c r="I31" s="26">
        <v>116936</v>
      </c>
      <c r="J31" s="26">
        <v>35499.998999999996</v>
      </c>
      <c r="K31" s="26">
        <v>180439</v>
      </c>
      <c r="L31" s="26">
        <f t="shared" ref="L31:L33" si="10">SUM(D31:K31)</f>
        <v>1653355.6405863529</v>
      </c>
      <c r="M31" s="1"/>
      <c r="N31" s="1"/>
      <c r="O31" s="1"/>
      <c r="P31" s="1"/>
      <c r="Q31" s="1"/>
      <c r="R31" s="1"/>
    </row>
    <row r="32" spans="1:20" x14ac:dyDescent="0.25">
      <c r="A32" s="6" t="s">
        <v>32</v>
      </c>
      <c r="B32" s="8">
        <v>10</v>
      </c>
      <c r="C32" s="8" t="s">
        <v>52</v>
      </c>
      <c r="D32" s="26">
        <v>445649</v>
      </c>
      <c r="E32" s="26">
        <f t="shared" si="9"/>
        <v>95814.535000000003</v>
      </c>
      <c r="F32" s="26">
        <v>502695</v>
      </c>
      <c r="G32" s="26">
        <v>22504.876084345193</v>
      </c>
      <c r="H32" s="26">
        <v>36048.910029138598</v>
      </c>
      <c r="I32" s="26">
        <v>87392.148143735307</v>
      </c>
      <c r="J32" s="26">
        <v>35499.998999999996</v>
      </c>
      <c r="K32" s="26">
        <v>163293</v>
      </c>
      <c r="L32" s="26">
        <f t="shared" si="10"/>
        <v>1388897.4682572193</v>
      </c>
      <c r="M32" s="1"/>
      <c r="N32" s="1"/>
      <c r="O32" s="1"/>
      <c r="P32" s="1"/>
      <c r="Q32" s="1"/>
      <c r="R32" s="1"/>
    </row>
    <row r="33" spans="1:18" x14ac:dyDescent="0.25">
      <c r="A33" s="6" t="s">
        <v>32</v>
      </c>
      <c r="B33" s="8">
        <v>11</v>
      </c>
      <c r="C33" s="8" t="s">
        <v>52</v>
      </c>
      <c r="D33" s="26">
        <v>412664.71753050009</v>
      </c>
      <c r="E33" s="26">
        <f t="shared" si="9"/>
        <v>88722.91426905751</v>
      </c>
      <c r="F33" s="26">
        <v>379841.91493641603</v>
      </c>
      <c r="G33" s="26">
        <v>22504.876084345193</v>
      </c>
      <c r="H33" s="26">
        <v>26835</v>
      </c>
      <c r="I33" s="26">
        <v>65137.496458784917</v>
      </c>
      <c r="J33" s="26">
        <v>35499.998999999996</v>
      </c>
      <c r="K33" s="26">
        <v>147778</v>
      </c>
      <c r="L33" s="26">
        <f t="shared" si="10"/>
        <v>1178984.9182791035</v>
      </c>
      <c r="M33" s="1"/>
      <c r="N33" s="1"/>
      <c r="O33" s="1"/>
      <c r="P33" s="1"/>
      <c r="Q33" s="1"/>
      <c r="R33" s="1"/>
    </row>
    <row r="34" spans="1:18" x14ac:dyDescent="0.25">
      <c r="A34" s="1"/>
      <c r="B34" s="23"/>
      <c r="C34" s="23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5">
      <c r="A35" s="1"/>
      <c r="B35" s="23"/>
      <c r="C35" s="23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25">
      <c r="A36" s="11" t="s">
        <v>12</v>
      </c>
      <c r="B36" s="23"/>
      <c r="C36" s="2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24" x14ac:dyDescent="0.25">
      <c r="A37" s="14" t="s">
        <v>22</v>
      </c>
      <c r="B37" s="14" t="s">
        <v>0</v>
      </c>
      <c r="C37" s="14" t="s">
        <v>37</v>
      </c>
      <c r="D37" s="13" t="s">
        <v>1</v>
      </c>
      <c r="E37" s="12" t="s">
        <v>13</v>
      </c>
      <c r="F37" s="13" t="s">
        <v>3</v>
      </c>
      <c r="G37" s="13" t="s">
        <v>4</v>
      </c>
      <c r="H37" s="12" t="s">
        <v>5</v>
      </c>
      <c r="I37" s="13" t="s">
        <v>6</v>
      </c>
      <c r="J37" s="13" t="s">
        <v>7</v>
      </c>
      <c r="K37" s="13" t="s">
        <v>11</v>
      </c>
      <c r="L37" s="20"/>
      <c r="M37" s="20"/>
      <c r="N37" s="20"/>
      <c r="O37" s="20"/>
      <c r="P37" s="20"/>
      <c r="Q37" s="20"/>
      <c r="R37" s="20"/>
    </row>
    <row r="38" spans="1:18" x14ac:dyDescent="0.25">
      <c r="A38" s="6" t="s">
        <v>41</v>
      </c>
      <c r="B38" s="8">
        <v>14</v>
      </c>
      <c r="C38" s="8" t="s">
        <v>52</v>
      </c>
      <c r="D38" s="26">
        <f t="shared" ref="D38:F38" si="11">+D26</f>
        <v>327520.75901602115</v>
      </c>
      <c r="E38" s="26">
        <f t="shared" si="11"/>
        <v>70416.963188444541</v>
      </c>
      <c r="F38" s="26">
        <f t="shared" si="11"/>
        <v>157601</v>
      </c>
      <c r="G38" s="26">
        <f>+G26</f>
        <v>80622.046153987016</v>
      </c>
      <c r="H38" s="26">
        <f>+H26</f>
        <v>11434</v>
      </c>
      <c r="I38" s="26">
        <f>+I26</f>
        <v>30666</v>
      </c>
      <c r="J38" s="26">
        <v>58650</v>
      </c>
      <c r="K38" s="26">
        <f>+D38+E38+F38+G38+H38+I38+J38</f>
        <v>736910.76835845271</v>
      </c>
      <c r="L38" s="1"/>
      <c r="M38" s="1"/>
      <c r="N38" s="1"/>
      <c r="O38" s="1"/>
      <c r="P38" s="1"/>
      <c r="Q38" s="1"/>
      <c r="R38" s="1"/>
    </row>
    <row r="39" spans="1:18" x14ac:dyDescent="0.25">
      <c r="A39" s="1"/>
      <c r="B39" s="23"/>
      <c r="C39" s="2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x14ac:dyDescent="0.25">
      <c r="A40" s="38" t="s">
        <v>42</v>
      </c>
      <c r="B40" s="39"/>
      <c r="C40" s="10"/>
      <c r="D40" s="1"/>
      <c r="E40" s="1"/>
      <c r="F40" s="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36" x14ac:dyDescent="0.25">
      <c r="A41" s="16" t="s">
        <v>22</v>
      </c>
      <c r="B41" s="17" t="s">
        <v>43</v>
      </c>
      <c r="C41" s="18" t="s">
        <v>37</v>
      </c>
      <c r="D41" s="27" t="s">
        <v>1</v>
      </c>
      <c r="E41" s="27" t="s">
        <v>44</v>
      </c>
      <c r="F41" s="28" t="s">
        <v>4</v>
      </c>
      <c r="G41" s="28" t="s">
        <v>6</v>
      </c>
      <c r="H41" s="27" t="s">
        <v>45</v>
      </c>
      <c r="I41" s="27" t="s">
        <v>46</v>
      </c>
      <c r="J41" s="27" t="s">
        <v>47</v>
      </c>
      <c r="K41" s="27" t="s">
        <v>48</v>
      </c>
      <c r="L41" s="27" t="s">
        <v>49</v>
      </c>
      <c r="M41" s="27" t="s">
        <v>57</v>
      </c>
      <c r="N41" s="27" t="s">
        <v>50</v>
      </c>
      <c r="O41" s="31"/>
      <c r="P41" s="19"/>
      <c r="Q41" s="19"/>
      <c r="R41" s="19"/>
    </row>
    <row r="42" spans="1:18" x14ac:dyDescent="0.25">
      <c r="A42" s="7" t="s">
        <v>51</v>
      </c>
      <c r="B42" s="8">
        <v>33</v>
      </c>
      <c r="C42" s="8" t="s">
        <v>52</v>
      </c>
      <c r="D42" s="29">
        <v>183009.71707199997</v>
      </c>
      <c r="E42" s="29">
        <v>108204.378912</v>
      </c>
      <c r="F42" s="29">
        <v>21787.609535999996</v>
      </c>
      <c r="G42" s="29">
        <v>0</v>
      </c>
      <c r="H42" s="29">
        <v>64110.458159999995</v>
      </c>
      <c r="I42" s="29">
        <v>58563.023903999994</v>
      </c>
      <c r="J42" s="29">
        <v>335578.59720000002</v>
      </c>
      <c r="K42" s="29">
        <v>546874.13289599994</v>
      </c>
      <c r="L42" s="29">
        <v>320266.73750399996</v>
      </c>
      <c r="M42" s="29">
        <v>375076.92801600002</v>
      </c>
      <c r="N42" s="2">
        <f>SUM(D42:M42)</f>
        <v>2013471.5831999998</v>
      </c>
      <c r="O42" s="32"/>
      <c r="P42" s="25"/>
      <c r="Q42" s="22"/>
      <c r="R42" s="1"/>
    </row>
    <row r="43" spans="1:18" x14ac:dyDescent="0.25">
      <c r="A43" s="7" t="s">
        <v>51</v>
      </c>
      <c r="B43" s="8">
        <v>11</v>
      </c>
      <c r="C43" s="8" t="s">
        <v>52</v>
      </c>
      <c r="D43" s="29">
        <v>61006.803983999991</v>
      </c>
      <c r="E43" s="29">
        <v>83960.155439999988</v>
      </c>
      <c r="F43" s="29">
        <v>21787.609535999996</v>
      </c>
      <c r="G43" s="29">
        <v>0</v>
      </c>
      <c r="H43" s="29">
        <v>24038.881775999998</v>
      </c>
      <c r="I43" s="29">
        <v>12201.788592000001</v>
      </c>
      <c r="J43" s="29">
        <v>123406.08134400001</v>
      </c>
      <c r="K43" s="29">
        <v>182293.16011199998</v>
      </c>
      <c r="L43" s="29">
        <v>106761.63959999999</v>
      </c>
      <c r="M43" s="29">
        <v>125026.355664</v>
      </c>
      <c r="N43" s="2">
        <f t="shared" ref="N43:N44" si="12">SUM(D43:M43)</f>
        <v>740482.47604799992</v>
      </c>
      <c r="O43" s="32"/>
      <c r="P43" s="25"/>
      <c r="Q43" s="1"/>
      <c r="R43" s="1"/>
    </row>
    <row r="44" spans="1:18" x14ac:dyDescent="0.25">
      <c r="A44" s="7" t="s">
        <v>51</v>
      </c>
      <c r="B44" s="8">
        <v>44</v>
      </c>
      <c r="C44" s="8" t="s">
        <v>52</v>
      </c>
      <c r="D44" s="29">
        <v>244008.78</v>
      </c>
      <c r="E44" s="29">
        <v>144270.07418818743</v>
      </c>
      <c r="F44" s="29">
        <v>21787.609535999996</v>
      </c>
      <c r="G44" s="29">
        <v>0</v>
      </c>
      <c r="H44" s="29">
        <v>88624.269</v>
      </c>
      <c r="I44" s="29">
        <v>78082.809600000008</v>
      </c>
      <c r="J44" s="29">
        <v>434287.66610719997</v>
      </c>
      <c r="K44" s="29">
        <v>729166.94499999995</v>
      </c>
      <c r="L44" s="29">
        <v>427014.304</v>
      </c>
      <c r="M44" s="29">
        <v>516565.88699999999</v>
      </c>
      <c r="N44" s="2">
        <f t="shared" si="12"/>
        <v>2683808.3444313873</v>
      </c>
      <c r="O44" s="32"/>
      <c r="P44" s="25"/>
      <c r="Q44" s="1"/>
      <c r="R44" s="1"/>
    </row>
    <row r="45" spans="1:18" x14ac:dyDescent="0.25">
      <c r="A45" s="9"/>
      <c r="B45" s="10"/>
      <c r="C45" s="10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s="3" customFormat="1" ht="12" x14ac:dyDescent="0.2">
      <c r="A46" s="3" t="s">
        <v>14</v>
      </c>
    </row>
    <row r="47" spans="1:18" s="3" customFormat="1" ht="12" x14ac:dyDescent="0.2">
      <c r="A47" s="3" t="s">
        <v>15</v>
      </c>
    </row>
    <row r="48" spans="1:18" s="3" customFormat="1" ht="12" x14ac:dyDescent="0.2">
      <c r="A48" s="3" t="s">
        <v>16</v>
      </c>
    </row>
    <row r="49" spans="1:18" s="3" customFormat="1" ht="12" x14ac:dyDescent="0.2">
      <c r="A49" s="3" t="s">
        <v>17</v>
      </c>
    </row>
    <row r="50" spans="1:18" s="3" customFormat="1" ht="12" x14ac:dyDescent="0.2">
      <c r="A50" s="3" t="s">
        <v>18</v>
      </c>
    </row>
    <row r="51" spans="1:18" x14ac:dyDescent="0.25">
      <c r="A51" s="3"/>
      <c r="B51" s="10"/>
      <c r="C51" s="10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x14ac:dyDescent="0.25">
      <c r="A52" s="1"/>
      <c r="B52" s="23"/>
      <c r="C52" s="2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x14ac:dyDescent="0.25">
      <c r="A53" s="3"/>
      <c r="B53" s="10"/>
      <c r="C53" s="10"/>
      <c r="D53" s="1"/>
      <c r="E53" s="1"/>
      <c r="F53" s="1"/>
      <c r="G53" s="1"/>
      <c r="H53" s="1"/>
      <c r="I53" s="1"/>
      <c r="J53" s="1"/>
      <c r="K53" s="1"/>
      <c r="L53" s="1"/>
      <c r="M53" s="1"/>
      <c r="N53" s="3"/>
      <c r="O53" s="3"/>
      <c r="P53" s="3"/>
      <c r="Q53" s="3"/>
      <c r="R53" s="3"/>
    </row>
    <row r="54" spans="1:18" x14ac:dyDescent="0.25">
      <c r="A54" s="3"/>
      <c r="B54" s="10"/>
      <c r="C54" s="10"/>
      <c r="D54" s="1"/>
      <c r="E54" s="1"/>
      <c r="F54" s="1"/>
      <c r="G54" s="1"/>
      <c r="H54" s="1"/>
      <c r="I54" s="1"/>
      <c r="J54" s="1"/>
      <c r="K54" s="1"/>
      <c r="L54" s="1"/>
      <c r="M54" s="1"/>
      <c r="N54" s="3"/>
      <c r="O54" s="3"/>
      <c r="P54" s="3"/>
      <c r="Q54" s="3"/>
      <c r="R54" s="3"/>
    </row>
    <row r="55" spans="1:18" x14ac:dyDescent="0.25">
      <c r="A55" s="3"/>
      <c r="B55" s="10"/>
      <c r="C55" s="10"/>
      <c r="D55" s="1"/>
      <c r="E55" s="1"/>
      <c r="F55" s="1"/>
      <c r="G55" s="1"/>
      <c r="H55" s="1"/>
      <c r="I55" s="1"/>
      <c r="J55" s="1"/>
      <c r="K55" s="1"/>
      <c r="L55" s="1"/>
      <c r="M55" s="3"/>
      <c r="N55" s="3"/>
      <c r="O55" s="3"/>
      <c r="P55" s="3"/>
      <c r="Q55" s="3"/>
      <c r="R55" s="3"/>
    </row>
    <row r="56" spans="1:18" x14ac:dyDescent="0.25">
      <c r="A56" s="3"/>
      <c r="B56" s="10"/>
      <c r="C56" s="10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s="3" customFormat="1" ht="12" x14ac:dyDescent="0.2">
      <c r="A57" s="35" t="s">
        <v>35</v>
      </c>
      <c r="B57" s="35"/>
      <c r="C57" s="35"/>
      <c r="D57" s="35"/>
      <c r="E57" s="35"/>
      <c r="F57" s="35"/>
      <c r="G57" s="35"/>
      <c r="H57" s="35"/>
      <c r="I57" s="35"/>
      <c r="J57" s="35"/>
      <c r="K57" s="10"/>
    </row>
    <row r="58" spans="1:18" s="3" customFormat="1" ht="12" x14ac:dyDescent="0.2">
      <c r="A58" s="35" t="s">
        <v>67</v>
      </c>
      <c r="B58" s="35"/>
      <c r="C58" s="35"/>
      <c r="D58" s="35"/>
      <c r="E58" s="35"/>
      <c r="F58" s="35"/>
      <c r="G58" s="35"/>
      <c r="H58" s="35"/>
      <c r="I58" s="35"/>
      <c r="J58" s="35"/>
      <c r="K58" s="10"/>
    </row>
    <row r="59" spans="1:18" s="3" customFormat="1" ht="12" x14ac:dyDescent="0.2">
      <c r="A59" s="35" t="s">
        <v>36</v>
      </c>
      <c r="B59" s="35"/>
      <c r="C59" s="35"/>
      <c r="D59" s="35"/>
      <c r="E59" s="35"/>
      <c r="F59" s="35"/>
      <c r="G59" s="35"/>
      <c r="H59" s="35"/>
      <c r="I59" s="35"/>
      <c r="J59" s="35"/>
      <c r="K59" s="10"/>
    </row>
    <row r="60" spans="1:18" s="3" customFormat="1" ht="12" x14ac:dyDescent="0.2">
      <c r="A60" s="21" t="s">
        <v>68</v>
      </c>
    </row>
    <row r="61" spans="1:18" s="3" customFormat="1" ht="12" x14ac:dyDescent="0.2">
      <c r="A61" s="21"/>
    </row>
    <row r="62" spans="1:18" s="4" customFormat="1" ht="36" x14ac:dyDescent="0.25">
      <c r="A62" s="15" t="s">
        <v>22</v>
      </c>
      <c r="B62" s="14" t="s">
        <v>0</v>
      </c>
      <c r="C62" s="14" t="s">
        <v>37</v>
      </c>
      <c r="D62" s="14" t="s">
        <v>19</v>
      </c>
      <c r="E62" s="14" t="s">
        <v>3</v>
      </c>
      <c r="F62" s="14" t="s">
        <v>4</v>
      </c>
      <c r="G62" s="13" t="s">
        <v>7</v>
      </c>
      <c r="H62" s="14" t="s">
        <v>59</v>
      </c>
      <c r="I62" s="14" t="s">
        <v>58</v>
      </c>
      <c r="J62" s="14" t="s">
        <v>63</v>
      </c>
      <c r="K62" s="14" t="s">
        <v>64</v>
      </c>
      <c r="L62" s="14" t="s">
        <v>60</v>
      </c>
    </row>
    <row r="63" spans="1:18" s="3" customFormat="1" ht="12" x14ac:dyDescent="0.2">
      <c r="A63" s="6" t="s">
        <v>25</v>
      </c>
      <c r="B63" s="8">
        <v>1</v>
      </c>
      <c r="C63" s="8" t="s">
        <v>38</v>
      </c>
      <c r="D63" s="2">
        <f>+D11</f>
        <v>704793</v>
      </c>
      <c r="E63" s="2">
        <f>+F11</f>
        <v>2617696</v>
      </c>
      <c r="F63" s="2">
        <f>+G11</f>
        <v>21787</v>
      </c>
      <c r="G63" s="2">
        <f>+J11</f>
        <v>0</v>
      </c>
      <c r="H63" s="2">
        <f>+G63+F63+E63+D63</f>
        <v>3344276</v>
      </c>
      <c r="I63" s="2">
        <f>+H63*15%</f>
        <v>501641.39999999997</v>
      </c>
      <c r="J63" s="2">
        <f>+H63*7.6%</f>
        <v>254164.976</v>
      </c>
      <c r="K63" s="2">
        <f>+H63*8%</f>
        <v>267542.08</v>
      </c>
      <c r="L63" s="2">
        <f>+J63+K63+I63</f>
        <v>1023348.456</v>
      </c>
    </row>
    <row r="64" spans="1:18" s="3" customFormat="1" ht="12" x14ac:dyDescent="0.2">
      <c r="A64" s="6" t="s">
        <v>39</v>
      </c>
      <c r="B64" s="8">
        <v>3</v>
      </c>
      <c r="C64" s="8" t="s">
        <v>38</v>
      </c>
      <c r="D64" s="2">
        <f t="shared" ref="D64:D71" si="13">+D13</f>
        <v>702353.25584864523</v>
      </c>
      <c r="E64" s="2">
        <f t="shared" ref="E64:F71" si="14">+F13</f>
        <v>2065109</v>
      </c>
      <c r="F64" s="2">
        <f t="shared" si="14"/>
        <v>21787</v>
      </c>
      <c r="G64" s="2">
        <f t="shared" ref="G64:G71" si="15">+J13</f>
        <v>29887.308999999997</v>
      </c>
      <c r="H64" s="2">
        <f t="shared" ref="H64:H75" si="16">+G64+F64+E64+D64</f>
        <v>2819136.5648486451</v>
      </c>
      <c r="I64" s="2">
        <f t="shared" ref="I64:I75" si="17">+H64*15%</f>
        <v>422870.48472729675</v>
      </c>
      <c r="J64" s="2">
        <f t="shared" ref="J64:J75" si="18">+H64*7.6%</f>
        <v>214254.37892849703</v>
      </c>
      <c r="K64" s="2">
        <f t="shared" ref="K64:K75" si="19">+H64*8%</f>
        <v>225530.92518789161</v>
      </c>
      <c r="L64" s="2">
        <f t="shared" ref="L64:L75" si="20">+J64+K64+I64</f>
        <v>862655.78884368541</v>
      </c>
    </row>
    <row r="65" spans="1:18" s="3" customFormat="1" ht="12" x14ac:dyDescent="0.2">
      <c r="A65" s="6" t="s">
        <v>27</v>
      </c>
      <c r="B65" s="8">
        <v>4</v>
      </c>
      <c r="C65" s="8" t="s">
        <v>38</v>
      </c>
      <c r="D65" s="2">
        <f t="shared" si="13"/>
        <v>662615.53098891606</v>
      </c>
      <c r="E65" s="2">
        <f t="shared" si="14"/>
        <v>2003606.4676109706</v>
      </c>
      <c r="F65" s="2">
        <f t="shared" si="14"/>
        <v>21787</v>
      </c>
      <c r="G65" s="2">
        <f t="shared" si="15"/>
        <v>29887.308999999997</v>
      </c>
      <c r="H65" s="2">
        <f t="shared" si="16"/>
        <v>2717896.3075998863</v>
      </c>
      <c r="I65" s="2">
        <f t="shared" si="17"/>
        <v>407684.44613998296</v>
      </c>
      <c r="J65" s="2">
        <f t="shared" si="18"/>
        <v>206560.11937759136</v>
      </c>
      <c r="K65" s="2">
        <f t="shared" si="19"/>
        <v>217431.70460799092</v>
      </c>
      <c r="L65" s="2">
        <f t="shared" si="20"/>
        <v>831676.27012556524</v>
      </c>
    </row>
    <row r="66" spans="1:18" s="3" customFormat="1" ht="12" x14ac:dyDescent="0.2">
      <c r="A66" s="6" t="s">
        <v>28</v>
      </c>
      <c r="B66" s="8">
        <v>5</v>
      </c>
      <c r="C66" s="8" t="s">
        <v>38</v>
      </c>
      <c r="D66" s="2">
        <f t="shared" si="13"/>
        <v>625132.21843810845</v>
      </c>
      <c r="E66" s="2">
        <f t="shared" si="14"/>
        <v>1722052</v>
      </c>
      <c r="F66" s="2">
        <f t="shared" si="14"/>
        <v>21787</v>
      </c>
      <c r="G66" s="2">
        <f t="shared" si="15"/>
        <v>29887.308999999997</v>
      </c>
      <c r="H66" s="2">
        <f t="shared" si="16"/>
        <v>2398858.5274381083</v>
      </c>
      <c r="I66" s="2">
        <f t="shared" si="17"/>
        <v>359828.77911571623</v>
      </c>
      <c r="J66" s="2">
        <f t="shared" si="18"/>
        <v>182313.24808529622</v>
      </c>
      <c r="K66" s="2">
        <f t="shared" si="19"/>
        <v>191908.68219504866</v>
      </c>
      <c r="L66" s="2">
        <f t="shared" si="20"/>
        <v>734050.70939606114</v>
      </c>
    </row>
    <row r="67" spans="1:18" s="3" customFormat="1" ht="12" x14ac:dyDescent="0.2">
      <c r="A67" s="6" t="s">
        <v>28</v>
      </c>
      <c r="B67" s="8">
        <v>6</v>
      </c>
      <c r="C67" s="8" t="s">
        <v>38</v>
      </c>
      <c r="D67" s="2">
        <f t="shared" si="13"/>
        <v>589700.71036799997</v>
      </c>
      <c r="E67" s="2">
        <f t="shared" si="14"/>
        <v>1455267</v>
      </c>
      <c r="F67" s="2">
        <f t="shared" si="14"/>
        <v>21787</v>
      </c>
      <c r="G67" s="2">
        <f t="shared" si="15"/>
        <v>34368.972999999998</v>
      </c>
      <c r="H67" s="2">
        <f t="shared" si="16"/>
        <v>2101123.6833680002</v>
      </c>
      <c r="I67" s="2">
        <f t="shared" si="17"/>
        <v>315168.55250520003</v>
      </c>
      <c r="J67" s="2">
        <f t="shared" si="18"/>
        <v>159685.39993596802</v>
      </c>
      <c r="K67" s="2">
        <f t="shared" si="19"/>
        <v>168089.89466944002</v>
      </c>
      <c r="L67" s="2">
        <f t="shared" si="20"/>
        <v>642943.84711060813</v>
      </c>
    </row>
    <row r="68" spans="1:18" s="3" customFormat="1" ht="12" x14ac:dyDescent="0.2">
      <c r="A68" s="6" t="s">
        <v>28</v>
      </c>
      <c r="B68" s="8">
        <v>7</v>
      </c>
      <c r="C68" s="8" t="s">
        <v>38</v>
      </c>
      <c r="D68" s="2">
        <f t="shared" si="13"/>
        <v>551064.08866402425</v>
      </c>
      <c r="E68" s="2">
        <f t="shared" si="14"/>
        <v>1106411.0555999547</v>
      </c>
      <c r="F68" s="2">
        <f t="shared" si="14"/>
        <v>22088</v>
      </c>
      <c r="G68" s="2">
        <f t="shared" si="15"/>
        <v>34843</v>
      </c>
      <c r="H68" s="2">
        <f t="shared" si="16"/>
        <v>1714406.144263979</v>
      </c>
      <c r="I68" s="2">
        <f t="shared" si="17"/>
        <v>257160.92163959684</v>
      </c>
      <c r="J68" s="2">
        <f t="shared" si="18"/>
        <v>130294.8669640624</v>
      </c>
      <c r="K68" s="2">
        <f t="shared" si="19"/>
        <v>137152.49154111833</v>
      </c>
      <c r="L68" s="2">
        <f t="shared" si="20"/>
        <v>524608.28014477761</v>
      </c>
    </row>
    <row r="69" spans="1:18" s="3" customFormat="1" ht="12" x14ac:dyDescent="0.2">
      <c r="A69" s="6" t="s">
        <v>29</v>
      </c>
      <c r="B69" s="8">
        <v>8</v>
      </c>
      <c r="C69" s="8" t="s">
        <v>38</v>
      </c>
      <c r="D69" s="2">
        <f t="shared" si="13"/>
        <v>519818</v>
      </c>
      <c r="E69" s="2">
        <f t="shared" si="14"/>
        <v>865507</v>
      </c>
      <c r="F69" s="2">
        <f t="shared" si="14"/>
        <v>22504.876084345193</v>
      </c>
      <c r="G69" s="2">
        <f t="shared" si="15"/>
        <v>35499.998999999996</v>
      </c>
      <c r="H69" s="2">
        <f t="shared" si="16"/>
        <v>1443329.8750843452</v>
      </c>
      <c r="I69" s="2">
        <f t="shared" si="17"/>
        <v>216499.48126265177</v>
      </c>
      <c r="J69" s="2">
        <f t="shared" si="18"/>
        <v>109693.07050641024</v>
      </c>
      <c r="K69" s="2">
        <f t="shared" si="19"/>
        <v>115466.39000674762</v>
      </c>
      <c r="L69" s="2">
        <f t="shared" si="20"/>
        <v>441658.94177580962</v>
      </c>
    </row>
    <row r="70" spans="1:18" s="3" customFormat="1" ht="12" x14ac:dyDescent="0.2">
      <c r="A70" s="6" t="s">
        <v>30</v>
      </c>
      <c r="B70" s="8">
        <v>9</v>
      </c>
      <c r="C70" s="8" t="s">
        <v>38</v>
      </c>
      <c r="D70" s="2">
        <f t="shared" si="13"/>
        <v>481264.50261764572</v>
      </c>
      <c r="E70" s="2">
        <f t="shared" si="14"/>
        <v>665038</v>
      </c>
      <c r="F70" s="2">
        <f t="shared" si="14"/>
        <v>22504.876084345193</v>
      </c>
      <c r="G70" s="2">
        <f t="shared" si="15"/>
        <v>35499.998999999996</v>
      </c>
      <c r="H70" s="2">
        <f t="shared" si="16"/>
        <v>1204307.377701991</v>
      </c>
      <c r="I70" s="2">
        <f t="shared" si="17"/>
        <v>180646.10665529864</v>
      </c>
      <c r="J70" s="2">
        <f t="shared" si="18"/>
        <v>91527.360705351311</v>
      </c>
      <c r="K70" s="2">
        <f t="shared" si="19"/>
        <v>96344.590216159282</v>
      </c>
      <c r="L70" s="2">
        <f t="shared" si="20"/>
        <v>368518.05757680919</v>
      </c>
    </row>
    <row r="71" spans="1:18" s="3" customFormat="1" ht="12" x14ac:dyDescent="0.2">
      <c r="A71" s="6" t="s">
        <v>31</v>
      </c>
      <c r="B71" s="8">
        <v>10</v>
      </c>
      <c r="C71" s="8" t="s">
        <v>38</v>
      </c>
      <c r="D71" s="2">
        <f t="shared" si="13"/>
        <v>445649</v>
      </c>
      <c r="E71" s="2">
        <f t="shared" si="14"/>
        <v>502695</v>
      </c>
      <c r="F71" s="2">
        <f t="shared" si="14"/>
        <v>22504.876084345193</v>
      </c>
      <c r="G71" s="2">
        <f t="shared" si="15"/>
        <v>35499.998999999996</v>
      </c>
      <c r="H71" s="2">
        <f t="shared" si="16"/>
        <v>1006348.8750843452</v>
      </c>
      <c r="I71" s="2">
        <f t="shared" si="17"/>
        <v>150952.33126265177</v>
      </c>
      <c r="J71" s="2">
        <f t="shared" si="18"/>
        <v>76482.51450641024</v>
      </c>
      <c r="K71" s="2">
        <f t="shared" si="19"/>
        <v>80507.910006747625</v>
      </c>
      <c r="L71" s="2">
        <f t="shared" si="20"/>
        <v>307942.75577580964</v>
      </c>
    </row>
    <row r="72" spans="1:18" s="3" customFormat="1" ht="12" x14ac:dyDescent="0.2">
      <c r="A72" s="6" t="s">
        <v>32</v>
      </c>
      <c r="B72" s="8">
        <v>11</v>
      </c>
      <c r="C72" s="8" t="s">
        <v>38</v>
      </c>
      <c r="D72" s="2">
        <f t="shared" ref="D72:D75" si="21">+D23</f>
        <v>412664.71753050009</v>
      </c>
      <c r="E72" s="2">
        <f t="shared" ref="E72:F75" si="22">+F23</f>
        <v>379841.91493641603</v>
      </c>
      <c r="F72" s="2">
        <f t="shared" si="22"/>
        <v>22504.876084345193</v>
      </c>
      <c r="G72" s="2">
        <f t="shared" ref="G72:G75" si="23">+J23</f>
        <v>35499.998999999996</v>
      </c>
      <c r="H72" s="2">
        <f t="shared" si="16"/>
        <v>850511.50755126122</v>
      </c>
      <c r="I72" s="2">
        <f t="shared" si="17"/>
        <v>127576.72613268917</v>
      </c>
      <c r="J72" s="2">
        <f t="shared" si="18"/>
        <v>64638.874573895853</v>
      </c>
      <c r="K72" s="2">
        <f t="shared" si="19"/>
        <v>68040.920604100902</v>
      </c>
      <c r="L72" s="2">
        <f t="shared" si="20"/>
        <v>260256.5213106859</v>
      </c>
    </row>
    <row r="73" spans="1:18" s="3" customFormat="1" ht="12" x14ac:dyDescent="0.2">
      <c r="A73" s="6" t="s">
        <v>33</v>
      </c>
      <c r="B73" s="8">
        <v>12</v>
      </c>
      <c r="C73" s="8" t="s">
        <v>38</v>
      </c>
      <c r="D73" s="2">
        <f t="shared" si="21"/>
        <v>382097</v>
      </c>
      <c r="E73" s="2">
        <f t="shared" si="22"/>
        <v>280371</v>
      </c>
      <c r="F73" s="2">
        <f t="shared" si="22"/>
        <v>83748</v>
      </c>
      <c r="G73" s="2">
        <f t="shared" si="23"/>
        <v>58650</v>
      </c>
      <c r="H73" s="2">
        <f t="shared" si="16"/>
        <v>804866</v>
      </c>
      <c r="I73" s="2">
        <f t="shared" si="17"/>
        <v>120729.9</v>
      </c>
      <c r="J73" s="2">
        <f t="shared" si="18"/>
        <v>61169.815999999999</v>
      </c>
      <c r="K73" s="2">
        <f t="shared" si="19"/>
        <v>64389.279999999999</v>
      </c>
      <c r="L73" s="2">
        <f t="shared" si="20"/>
        <v>246288.99599999998</v>
      </c>
    </row>
    <row r="74" spans="1:18" s="3" customFormat="1" ht="12" x14ac:dyDescent="0.2">
      <c r="A74" s="6" t="s">
        <v>33</v>
      </c>
      <c r="B74" s="8">
        <v>13</v>
      </c>
      <c r="C74" s="8" t="s">
        <v>38</v>
      </c>
      <c r="D74" s="2">
        <f t="shared" si="21"/>
        <v>353780.27774638752</v>
      </c>
      <c r="E74" s="2">
        <f t="shared" si="22"/>
        <v>208638</v>
      </c>
      <c r="F74" s="2">
        <f t="shared" si="22"/>
        <v>81273</v>
      </c>
      <c r="G74" s="2">
        <f t="shared" si="23"/>
        <v>58650</v>
      </c>
      <c r="H74" s="2">
        <f t="shared" si="16"/>
        <v>702341.27774638752</v>
      </c>
      <c r="I74" s="2">
        <f t="shared" si="17"/>
        <v>105351.19166195813</v>
      </c>
      <c r="J74" s="2">
        <f t="shared" si="18"/>
        <v>53377.937108725448</v>
      </c>
      <c r="K74" s="2">
        <f t="shared" si="19"/>
        <v>56187.302219711004</v>
      </c>
      <c r="L74" s="2">
        <f t="shared" si="20"/>
        <v>214916.43099039458</v>
      </c>
    </row>
    <row r="75" spans="1:18" s="3" customFormat="1" ht="12" x14ac:dyDescent="0.2">
      <c r="A75" s="6" t="s">
        <v>40</v>
      </c>
      <c r="B75" s="8">
        <v>14</v>
      </c>
      <c r="C75" s="8" t="s">
        <v>38</v>
      </c>
      <c r="D75" s="2">
        <f t="shared" si="21"/>
        <v>327520.75901602115</v>
      </c>
      <c r="E75" s="2">
        <f t="shared" si="22"/>
        <v>157601</v>
      </c>
      <c r="F75" s="2">
        <f t="shared" si="22"/>
        <v>80622.046153987016</v>
      </c>
      <c r="G75" s="2">
        <f t="shared" si="23"/>
        <v>58650</v>
      </c>
      <c r="H75" s="2">
        <f t="shared" si="16"/>
        <v>624393.80517000821</v>
      </c>
      <c r="I75" s="2">
        <f t="shared" si="17"/>
        <v>93659.070775501226</v>
      </c>
      <c r="J75" s="2">
        <f t="shared" si="18"/>
        <v>47453.929192920623</v>
      </c>
      <c r="K75" s="2">
        <f t="shared" si="19"/>
        <v>49951.504413600662</v>
      </c>
      <c r="L75" s="2">
        <f t="shared" si="20"/>
        <v>191064.50438202251</v>
      </c>
    </row>
    <row r="76" spans="1:18" s="3" customFormat="1" ht="12" x14ac:dyDescent="0.2"/>
    <row r="77" spans="1:18" x14ac:dyDescent="0.25">
      <c r="A77" s="3"/>
      <c r="B77" s="10"/>
      <c r="C77" s="10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x14ac:dyDescent="0.25">
      <c r="A78" s="3"/>
      <c r="B78" s="10"/>
      <c r="C78" s="10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x14ac:dyDescent="0.25">
      <c r="A79" s="3"/>
      <c r="B79" s="10"/>
      <c r="C79" s="10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x14ac:dyDescent="0.25">
      <c r="A80" s="3"/>
      <c r="B80" s="10"/>
      <c r="C80" s="10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x14ac:dyDescent="0.25">
      <c r="A81" s="3"/>
      <c r="B81" s="10"/>
      <c r="C81" s="10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x14ac:dyDescent="0.25">
      <c r="A82" s="3"/>
      <c r="B82" s="23"/>
      <c r="C82" s="10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x14ac:dyDescent="0.25">
      <c r="A83" s="1"/>
      <c r="B83" s="10"/>
      <c r="C83" s="23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x14ac:dyDescent="0.25">
      <c r="A84" s="3"/>
      <c r="B84" s="23"/>
      <c r="C84" s="10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</sheetData>
  <mergeCells count="7">
    <mergeCell ref="A58:J58"/>
    <mergeCell ref="A59:J59"/>
    <mergeCell ref="A6:R6"/>
    <mergeCell ref="A9:C9"/>
    <mergeCell ref="A28:F28"/>
    <mergeCell ref="A40:B40"/>
    <mergeCell ref="A57:J57"/>
  </mergeCells>
  <pageMargins left="0.7" right="0.7" top="0.75" bottom="0.75" header="0.3" footer="0.3"/>
  <pageSetup paperSize="14" scale="4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04314-5CAE-494E-B73C-88F2B35E96A0}">
  <dimension ref="A1:T74"/>
  <sheetViews>
    <sheetView tabSelected="1" workbookViewId="0">
      <selection activeCell="E80" sqref="E80"/>
    </sheetView>
  </sheetViews>
  <sheetFormatPr baseColWidth="10" defaultRowHeight="15" x14ac:dyDescent="0.25"/>
  <cols>
    <col min="1" max="1" width="30.5703125" customWidth="1"/>
    <col min="2" max="3" width="11.42578125" style="24"/>
    <col min="8" max="8" width="14" customWidth="1"/>
    <col min="10" max="10" width="12.7109375" customWidth="1"/>
    <col min="11" max="11" width="15.140625" customWidth="1"/>
    <col min="12" max="12" width="15.5703125" customWidth="1"/>
    <col min="14" max="14" width="12.85546875" customWidth="1"/>
    <col min="15" max="15" width="13.28515625" customWidth="1"/>
    <col min="16" max="16" width="2.140625" customWidth="1"/>
  </cols>
  <sheetData>
    <row r="1" spans="1:20" s="3" customFormat="1" ht="12" x14ac:dyDescent="0.2">
      <c r="A1" s="3" t="s">
        <v>20</v>
      </c>
    </row>
    <row r="2" spans="1:20" s="3" customFormat="1" ht="12" x14ac:dyDescent="0.2">
      <c r="A2" s="3" t="s">
        <v>61</v>
      </c>
    </row>
    <row r="3" spans="1:20" s="3" customFormat="1" ht="12" x14ac:dyDescent="0.2">
      <c r="A3" s="3" t="s">
        <v>62</v>
      </c>
    </row>
    <row r="4" spans="1:20" s="3" customFormat="1" ht="12" x14ac:dyDescent="0.2">
      <c r="A4" s="3" t="s">
        <v>21</v>
      </c>
    </row>
    <row r="5" spans="1:20" s="1" customFormat="1" ht="12" x14ac:dyDescent="0.2"/>
    <row r="6" spans="1:20" s="1" customFormat="1" ht="26.25" customHeight="1" x14ac:dyDescent="0.2">
      <c r="A6" s="36" t="s">
        <v>72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</row>
    <row r="7" spans="1:20" x14ac:dyDescent="0.25">
      <c r="A7" s="3" t="s">
        <v>71</v>
      </c>
    </row>
    <row r="9" spans="1:20" x14ac:dyDescent="0.25">
      <c r="A9" s="38" t="s">
        <v>34</v>
      </c>
      <c r="B9" s="40"/>
      <c r="C9" s="39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0" ht="60" x14ac:dyDescent="0.25">
      <c r="A10" s="14" t="s">
        <v>22</v>
      </c>
      <c r="B10" s="14" t="s">
        <v>0</v>
      </c>
      <c r="C10" s="14" t="s">
        <v>37</v>
      </c>
      <c r="D10" s="13" t="s">
        <v>1</v>
      </c>
      <c r="E10" s="13" t="s">
        <v>2</v>
      </c>
      <c r="F10" s="13" t="s">
        <v>3</v>
      </c>
      <c r="G10" s="13" t="s">
        <v>4</v>
      </c>
      <c r="H10" s="30" t="s">
        <v>5</v>
      </c>
      <c r="I10" s="30" t="s">
        <v>6</v>
      </c>
      <c r="J10" s="13" t="s">
        <v>7</v>
      </c>
      <c r="K10" s="13" t="s">
        <v>8</v>
      </c>
      <c r="L10" s="13" t="s">
        <v>9</v>
      </c>
      <c r="M10" s="13" t="s">
        <v>10</v>
      </c>
      <c r="N10" s="13" t="s">
        <v>23</v>
      </c>
      <c r="O10" s="13" t="s">
        <v>11</v>
      </c>
      <c r="P10" s="20"/>
      <c r="Q10" s="13" t="s">
        <v>55</v>
      </c>
      <c r="R10" s="13" t="s">
        <v>54</v>
      </c>
      <c r="S10" s="13" t="s">
        <v>56</v>
      </c>
      <c r="T10" s="14" t="s">
        <v>70</v>
      </c>
    </row>
    <row r="11" spans="1:20" x14ac:dyDescent="0.25">
      <c r="A11" s="6" t="s">
        <v>25</v>
      </c>
      <c r="B11" s="8">
        <v>1</v>
      </c>
      <c r="C11" s="8" t="s">
        <v>52</v>
      </c>
      <c r="D11" s="34">
        <v>868018.63645778655</v>
      </c>
      <c r="E11" s="34">
        <v>186623.85079934698</v>
      </c>
      <c r="F11" s="34">
        <v>3223938.9762665918</v>
      </c>
      <c r="G11" s="34">
        <v>26833.148440311983</v>
      </c>
      <c r="H11" s="34">
        <v>130537.83365853953</v>
      </c>
      <c r="I11" s="34">
        <v>288152.90545659891</v>
      </c>
      <c r="J11" s="34">
        <v>0</v>
      </c>
      <c r="K11" s="34">
        <v>4091957.6127243773</v>
      </c>
      <c r="L11" s="34">
        <v>0</v>
      </c>
      <c r="M11" s="34">
        <v>0</v>
      </c>
      <c r="N11" s="34">
        <v>0</v>
      </c>
      <c r="O11" s="34">
        <v>8816062.963803554</v>
      </c>
      <c r="P11" s="34"/>
      <c r="Q11" s="34">
        <v>0</v>
      </c>
      <c r="R11" s="34">
        <v>0</v>
      </c>
      <c r="S11" s="34">
        <v>0</v>
      </c>
      <c r="T11" s="34">
        <v>17360.372729155733</v>
      </c>
    </row>
    <row r="12" spans="1:20" x14ac:dyDescent="0.25">
      <c r="A12" s="6" t="s">
        <v>26</v>
      </c>
      <c r="B12" s="8">
        <v>3</v>
      </c>
      <c r="C12" s="8" t="s">
        <v>52</v>
      </c>
      <c r="D12" s="34">
        <v>865013.76965840627</v>
      </c>
      <c r="E12" s="34">
        <v>185978.51775897565</v>
      </c>
      <c r="F12" s="34">
        <v>2543375.0566876498</v>
      </c>
      <c r="G12" s="34">
        <v>26833.148440311983</v>
      </c>
      <c r="H12" s="34">
        <v>135208.97488858513</v>
      </c>
      <c r="I12" s="34">
        <v>297209.85931852926</v>
      </c>
      <c r="J12" s="34">
        <v>36808.503727572308</v>
      </c>
      <c r="K12" s="34">
        <v>0</v>
      </c>
      <c r="L12" s="34">
        <v>1022517.3849728091</v>
      </c>
      <c r="M12" s="34">
        <v>681677.88512692717</v>
      </c>
      <c r="N12" s="34">
        <v>0</v>
      </c>
      <c r="O12" s="34">
        <v>5794623.1005797666</v>
      </c>
      <c r="P12" s="34"/>
      <c r="Q12" s="34">
        <v>22423.610699645109</v>
      </c>
      <c r="R12" s="34">
        <v>26908.332839574126</v>
      </c>
      <c r="S12" s="34">
        <v>8969.4442798580421</v>
      </c>
      <c r="T12" s="34">
        <v>17300.275393168125</v>
      </c>
    </row>
    <row r="13" spans="1:20" x14ac:dyDescent="0.25">
      <c r="A13" s="6" t="s">
        <v>27</v>
      </c>
      <c r="B13" s="8">
        <v>3</v>
      </c>
      <c r="C13" s="8" t="s">
        <v>52</v>
      </c>
      <c r="D13" s="34">
        <v>865013.76965840627</v>
      </c>
      <c r="E13" s="34">
        <v>185978.51775897565</v>
      </c>
      <c r="F13" s="34">
        <v>2543375.0566876498</v>
      </c>
      <c r="G13" s="34">
        <v>26833.148440311983</v>
      </c>
      <c r="H13" s="34">
        <v>135208.97488858513</v>
      </c>
      <c r="I13" s="34">
        <v>297209.85931852926</v>
      </c>
      <c r="J13" s="34">
        <v>36808.503727572308</v>
      </c>
      <c r="K13" s="34">
        <v>0</v>
      </c>
      <c r="L13" s="34">
        <v>0</v>
      </c>
      <c r="M13" s="34">
        <v>0</v>
      </c>
      <c r="N13" s="34">
        <v>692017.70311574428</v>
      </c>
      <c r="O13" s="34">
        <v>4782445.5335957743</v>
      </c>
      <c r="P13" s="34"/>
      <c r="Q13" s="34">
        <v>22423.610699645109</v>
      </c>
      <c r="R13" s="34">
        <v>26908.332839574126</v>
      </c>
      <c r="S13" s="34">
        <v>8969.4442798580421</v>
      </c>
      <c r="T13" s="34">
        <v>17300.275393168125</v>
      </c>
    </row>
    <row r="14" spans="1:20" x14ac:dyDescent="0.25">
      <c r="A14" s="6" t="s">
        <v>27</v>
      </c>
      <c r="B14" s="8">
        <v>4</v>
      </c>
      <c r="C14" s="8" t="s">
        <v>52</v>
      </c>
      <c r="D14" s="34">
        <v>816073.22768481961</v>
      </c>
      <c r="E14" s="34">
        <v>175455.91113696172</v>
      </c>
      <c r="F14" s="34">
        <v>2467629.8296832456</v>
      </c>
      <c r="G14" s="34">
        <v>26833.148440311983</v>
      </c>
      <c r="H14" s="34">
        <v>138782.26975461381</v>
      </c>
      <c r="I14" s="34">
        <v>304123.50499974453</v>
      </c>
      <c r="J14" s="34">
        <v>36808.503727572308</v>
      </c>
      <c r="K14" s="34">
        <v>0</v>
      </c>
      <c r="L14" s="34">
        <v>0</v>
      </c>
      <c r="M14" s="34">
        <v>0</v>
      </c>
      <c r="N14" s="34">
        <v>652853.00932367274</v>
      </c>
      <c r="O14" s="34">
        <v>4618559.4047509423</v>
      </c>
      <c r="P14" s="34"/>
      <c r="Q14" s="34">
        <v>21603.309587947795</v>
      </c>
      <c r="R14" s="34">
        <v>25923.97150553736</v>
      </c>
      <c r="S14" s="34">
        <v>8641.3238351791169</v>
      </c>
      <c r="T14" s="34">
        <v>16321.464553696393</v>
      </c>
    </row>
    <row r="15" spans="1:20" x14ac:dyDescent="0.25">
      <c r="A15" s="6" t="s">
        <v>28</v>
      </c>
      <c r="B15" s="8">
        <v>5</v>
      </c>
      <c r="C15" s="8" t="s">
        <v>52</v>
      </c>
      <c r="D15" s="34">
        <v>769909.06671911734</v>
      </c>
      <c r="E15" s="34">
        <v>165530.71126734681</v>
      </c>
      <c r="F15" s="34">
        <v>2120868.6468606913</v>
      </c>
      <c r="G15" s="34">
        <v>26833.148440311983</v>
      </c>
      <c r="H15" s="34">
        <v>142412.40742730728</v>
      </c>
      <c r="I15" s="34">
        <v>311065.01480187388</v>
      </c>
      <c r="J15" s="34">
        <v>36808.503727572308</v>
      </c>
      <c r="K15" s="34">
        <v>0</v>
      </c>
      <c r="L15" s="34">
        <v>0</v>
      </c>
      <c r="M15" s="34">
        <v>0</v>
      </c>
      <c r="N15" s="34">
        <v>650738.67982870818</v>
      </c>
      <c r="O15" s="34">
        <v>4224166.1790729286</v>
      </c>
      <c r="P15" s="34"/>
      <c r="Q15" s="34">
        <v>19018.274431446109</v>
      </c>
      <c r="R15" s="34">
        <v>22821.929317735328</v>
      </c>
      <c r="S15" s="34">
        <v>7607.3097725784428</v>
      </c>
      <c r="T15" s="34">
        <v>15398.181334382347</v>
      </c>
    </row>
    <row r="16" spans="1:20" x14ac:dyDescent="0.25">
      <c r="A16" s="6" t="s">
        <v>28</v>
      </c>
      <c r="B16" s="8">
        <v>6</v>
      </c>
      <c r="C16" s="8" t="s">
        <v>52</v>
      </c>
      <c r="D16" s="34">
        <v>726253.78549592244</v>
      </c>
      <c r="E16" s="34">
        <v>156144.56388162333</v>
      </c>
      <c r="F16" s="34">
        <v>1792253.5094077557</v>
      </c>
      <c r="G16" s="34">
        <v>26832.070822376078</v>
      </c>
      <c r="H16" s="34">
        <v>132498.23620753933</v>
      </c>
      <c r="I16" s="34">
        <v>347689.98581522761</v>
      </c>
      <c r="J16" s="34">
        <v>42327.567706812821</v>
      </c>
      <c r="K16" s="34">
        <v>0</v>
      </c>
      <c r="L16" s="34">
        <v>0</v>
      </c>
      <c r="M16" s="34">
        <v>0</v>
      </c>
      <c r="N16" s="34">
        <v>580997.40225275862</v>
      </c>
      <c r="O16" s="34">
        <v>3804997.1215900155</v>
      </c>
      <c r="P16" s="34"/>
      <c r="Q16" s="34">
        <v>16569.126940155777</v>
      </c>
      <c r="R16" s="34">
        <v>19882.952328186937</v>
      </c>
      <c r="S16" s="34">
        <v>6627.6507760623108</v>
      </c>
      <c r="T16" s="34">
        <v>14525.075709918447</v>
      </c>
    </row>
    <row r="17" spans="1:20" x14ac:dyDescent="0.25">
      <c r="A17" s="6" t="s">
        <v>28</v>
      </c>
      <c r="B17" s="8">
        <v>7</v>
      </c>
      <c r="C17" s="8" t="s">
        <v>52</v>
      </c>
      <c r="D17" s="34">
        <v>678670.33803191024</v>
      </c>
      <c r="E17" s="34">
        <v>145914.12267686072</v>
      </c>
      <c r="F17" s="34">
        <v>1362615.3119988004</v>
      </c>
      <c r="G17" s="34">
        <v>27202.771392327668</v>
      </c>
      <c r="H17" s="34">
        <v>100181.52113857724</v>
      </c>
      <c r="I17" s="34">
        <v>243066.27005955079</v>
      </c>
      <c r="J17" s="34">
        <v>42911.361989445533</v>
      </c>
      <c r="K17" s="34">
        <v>0</v>
      </c>
      <c r="L17" s="34">
        <v>0</v>
      </c>
      <c r="M17" s="34">
        <v>0</v>
      </c>
      <c r="N17" s="34">
        <v>537459.17451545468</v>
      </c>
      <c r="O17" s="34">
        <v>3138020.8718029275</v>
      </c>
      <c r="P17" s="34"/>
      <c r="Q17" s="34">
        <v>13429.510855465203</v>
      </c>
      <c r="R17" s="34">
        <v>16115.413026558244</v>
      </c>
      <c r="S17" s="34">
        <v>5371.8043421860812</v>
      </c>
      <c r="T17" s="34">
        <v>13573.406760638205</v>
      </c>
    </row>
    <row r="18" spans="1:20" x14ac:dyDescent="0.25">
      <c r="A18" s="6" t="s">
        <v>28</v>
      </c>
      <c r="B18" s="8">
        <v>8</v>
      </c>
      <c r="C18" s="8" t="s">
        <v>52</v>
      </c>
      <c r="D18" s="34">
        <v>640188.80023619079</v>
      </c>
      <c r="E18" s="34">
        <v>137640.59205078101</v>
      </c>
      <c r="F18" s="34">
        <v>1065926.7049737116</v>
      </c>
      <c r="G18" s="34">
        <v>27716.180701516863</v>
      </c>
      <c r="H18" s="34">
        <v>77877.908773716044</v>
      </c>
      <c r="I18" s="34">
        <v>188893.91589971835</v>
      </c>
      <c r="J18" s="34">
        <v>43720.497882327996</v>
      </c>
      <c r="K18" s="34">
        <v>0</v>
      </c>
      <c r="L18" s="34">
        <v>0</v>
      </c>
      <c r="M18" s="34">
        <v>0</v>
      </c>
      <c r="N18" s="34">
        <v>491125.8064834</v>
      </c>
      <c r="O18" s="34">
        <v>2673090.4070013622</v>
      </c>
      <c r="P18" s="34"/>
      <c r="Q18" s="34">
        <v>11224.444113223042</v>
      </c>
      <c r="R18" s="34">
        <v>13469.332935867651</v>
      </c>
      <c r="S18" s="34">
        <v>4489.7776452892158</v>
      </c>
      <c r="T18" s="34">
        <v>12803.776004723815</v>
      </c>
    </row>
    <row r="19" spans="1:20" x14ac:dyDescent="0.25">
      <c r="A19" s="6" t="s">
        <v>65</v>
      </c>
      <c r="B19" s="8">
        <v>9</v>
      </c>
      <c r="C19" s="8" t="s">
        <v>52</v>
      </c>
      <c r="D19" s="34">
        <v>592707.72564062371</v>
      </c>
      <c r="E19" s="34">
        <v>127432.1610127341</v>
      </c>
      <c r="F19" s="34">
        <v>819036.43069588928</v>
      </c>
      <c r="G19" s="34">
        <v>27716.180701516863</v>
      </c>
      <c r="H19" s="34">
        <v>59363.071537597214</v>
      </c>
      <c r="I19" s="34">
        <v>144014.09251780281</v>
      </c>
      <c r="J19" s="34">
        <v>43720.497882327996</v>
      </c>
      <c r="K19" s="34">
        <v>0</v>
      </c>
      <c r="L19" s="34">
        <v>0</v>
      </c>
      <c r="M19" s="34">
        <v>0</v>
      </c>
      <c r="N19" s="34">
        <v>444448.15954834368</v>
      </c>
      <c r="O19" s="34">
        <v>2258438.3195368364</v>
      </c>
      <c r="P19" s="34"/>
      <c r="Q19" s="34">
        <v>9287.7905022139039</v>
      </c>
      <c r="R19" s="34">
        <v>11145.348602656684</v>
      </c>
      <c r="S19" s="34">
        <v>3715.1162008855613</v>
      </c>
      <c r="T19" s="34">
        <v>11854.154512812476</v>
      </c>
    </row>
    <row r="20" spans="1:20" x14ac:dyDescent="0.25">
      <c r="A20" s="6" t="s">
        <v>65</v>
      </c>
      <c r="B20" s="8">
        <v>10</v>
      </c>
      <c r="C20" s="8" t="s">
        <v>52</v>
      </c>
      <c r="D20" s="34">
        <v>548844.97773539624</v>
      </c>
      <c r="E20" s="34">
        <v>118001.67021311019</v>
      </c>
      <c r="F20" s="34">
        <v>619100.74090303131</v>
      </c>
      <c r="G20" s="34">
        <v>27716.180701516863</v>
      </c>
      <c r="H20" s="34">
        <v>44396.516591146574</v>
      </c>
      <c r="I20" s="34">
        <v>107628.96719659834</v>
      </c>
      <c r="J20" s="34">
        <v>43720.497882327996</v>
      </c>
      <c r="K20" s="34">
        <v>0</v>
      </c>
      <c r="L20" s="34">
        <v>0</v>
      </c>
      <c r="M20" s="34">
        <v>0</v>
      </c>
      <c r="N20" s="34">
        <v>402208.8868341152</v>
      </c>
      <c r="O20" s="34">
        <v>1911618.4380572431</v>
      </c>
      <c r="P20" s="34"/>
      <c r="Q20" s="34">
        <v>7683.8534120949171</v>
      </c>
      <c r="R20" s="34">
        <v>9220.6240945138998</v>
      </c>
      <c r="S20" s="34">
        <v>3073.5413648379672</v>
      </c>
      <c r="T20" s="34">
        <v>10976.899554707923</v>
      </c>
    </row>
    <row r="21" spans="1:20" x14ac:dyDescent="0.25">
      <c r="A21" s="6" t="s">
        <v>65</v>
      </c>
      <c r="B21" s="8">
        <v>11</v>
      </c>
      <c r="C21" s="8" t="s">
        <v>52</v>
      </c>
      <c r="D21" s="34">
        <v>508222.74414440704</v>
      </c>
      <c r="E21" s="34">
        <v>109267.88999104752</v>
      </c>
      <c r="F21" s="34">
        <v>467799.383250602</v>
      </c>
      <c r="G21" s="34">
        <v>27716.180701516863</v>
      </c>
      <c r="H21" s="34">
        <v>33049.002640035898</v>
      </c>
      <c r="I21" s="34">
        <v>80220.953695983277</v>
      </c>
      <c r="J21" s="34">
        <v>43720.497882327996</v>
      </c>
      <c r="K21" s="34">
        <v>0</v>
      </c>
      <c r="L21" s="34">
        <v>0</v>
      </c>
      <c r="M21" s="34">
        <v>0</v>
      </c>
      <c r="N21" s="34">
        <v>363997.09908799548</v>
      </c>
      <c r="O21" s="34">
        <v>1633993.7513939161</v>
      </c>
      <c r="P21" s="34"/>
      <c r="Q21" s="34">
        <v>6421.1982065461125</v>
      </c>
      <c r="R21" s="34">
        <v>7705.4378478553344</v>
      </c>
      <c r="S21" s="34">
        <v>2568.4792826184448</v>
      </c>
      <c r="T21" s="34">
        <v>10164.454882888142</v>
      </c>
    </row>
    <row r="22" spans="1:20" x14ac:dyDescent="0.25">
      <c r="A22" s="6" t="s">
        <v>65</v>
      </c>
      <c r="B22" s="8">
        <v>12</v>
      </c>
      <c r="C22" s="8" t="s">
        <v>52</v>
      </c>
      <c r="D22" s="34">
        <v>470576.66337804345</v>
      </c>
      <c r="E22" s="34">
        <v>101173.98262627934</v>
      </c>
      <c r="F22" s="34">
        <v>345294.64949467126</v>
      </c>
      <c r="G22" s="34">
        <v>103140.96788141332</v>
      </c>
      <c r="H22" s="34">
        <v>26397.328957947804</v>
      </c>
      <c r="I22" s="34">
        <v>67845.593681272119</v>
      </c>
      <c r="J22" s="34">
        <v>72231.19078956978</v>
      </c>
      <c r="K22" s="34">
        <v>0</v>
      </c>
      <c r="L22" s="34">
        <v>0</v>
      </c>
      <c r="M22" s="34">
        <v>0</v>
      </c>
      <c r="N22" s="34">
        <v>329407.48221103195</v>
      </c>
      <c r="O22" s="34">
        <v>1516067.8590202292</v>
      </c>
      <c r="P22" s="34"/>
      <c r="Q22" s="34">
        <v>5367.5744267941755</v>
      </c>
      <c r="R22" s="34">
        <v>6441.0893121530107</v>
      </c>
      <c r="S22" s="34">
        <v>2147.0297707176705</v>
      </c>
      <c r="T22" s="34">
        <v>9411.5332675608679</v>
      </c>
    </row>
    <row r="23" spans="1:20" x14ac:dyDescent="0.25">
      <c r="A23" s="6" t="s">
        <v>33</v>
      </c>
      <c r="B23" s="8">
        <v>11</v>
      </c>
      <c r="C23" s="8" t="s">
        <v>52</v>
      </c>
      <c r="D23" s="34">
        <v>508222.74414440704</v>
      </c>
      <c r="E23" s="34">
        <v>109267.88999104752</v>
      </c>
      <c r="F23" s="34">
        <v>467799.383250602</v>
      </c>
      <c r="G23" s="34">
        <v>27716.180701516863</v>
      </c>
      <c r="H23" s="34">
        <v>33049.002640035898</v>
      </c>
      <c r="I23" s="34">
        <v>80220.953695983277</v>
      </c>
      <c r="J23" s="34">
        <v>43720.497882327996</v>
      </c>
      <c r="K23" s="34">
        <v>0</v>
      </c>
      <c r="L23" s="34">
        <v>0</v>
      </c>
      <c r="M23" s="34">
        <v>0</v>
      </c>
      <c r="N23" s="34">
        <v>0</v>
      </c>
      <c r="O23" s="34">
        <v>1269996.6523059206</v>
      </c>
      <c r="P23" s="34"/>
      <c r="Q23" s="34">
        <v>6421.1982065461125</v>
      </c>
      <c r="R23" s="34">
        <v>7705.4378478553344</v>
      </c>
      <c r="S23" s="34">
        <v>2568.4792826184448</v>
      </c>
      <c r="T23" s="34">
        <v>10164.454882888142</v>
      </c>
    </row>
    <row r="24" spans="1:20" x14ac:dyDescent="0.25">
      <c r="A24" s="6" t="s">
        <v>33</v>
      </c>
      <c r="B24" s="8">
        <v>12</v>
      </c>
      <c r="C24" s="8" t="s">
        <v>52</v>
      </c>
      <c r="D24" s="34">
        <v>470576.66337804345</v>
      </c>
      <c r="E24" s="34">
        <v>101173.98262627934</v>
      </c>
      <c r="F24" s="34">
        <v>345294.64949467126</v>
      </c>
      <c r="G24" s="34">
        <v>103140.96788141332</v>
      </c>
      <c r="H24" s="34">
        <v>26397.328957947804</v>
      </c>
      <c r="I24" s="34">
        <v>67845.593681272119</v>
      </c>
      <c r="J24" s="34">
        <v>72231.19078956978</v>
      </c>
      <c r="K24" s="34">
        <v>0</v>
      </c>
      <c r="L24" s="34">
        <v>0</v>
      </c>
      <c r="M24" s="34">
        <v>0</v>
      </c>
      <c r="N24" s="34">
        <v>0</v>
      </c>
      <c r="O24" s="34">
        <v>1186660.376809197</v>
      </c>
      <c r="P24" s="34"/>
      <c r="Q24" s="34">
        <v>5367.5744267941755</v>
      </c>
      <c r="R24" s="34">
        <v>6441.0893121530107</v>
      </c>
      <c r="S24" s="34">
        <v>2147.0297707176705</v>
      </c>
      <c r="T24" s="34">
        <v>9411.5332675608679</v>
      </c>
    </row>
    <row r="25" spans="1:20" x14ac:dyDescent="0.25">
      <c r="A25" s="6" t="s">
        <v>33</v>
      </c>
      <c r="B25" s="8">
        <v>13</v>
      </c>
      <c r="C25" s="8" t="s">
        <v>52</v>
      </c>
      <c r="D25" s="34">
        <v>435702.82590769493</v>
      </c>
      <c r="E25" s="34">
        <v>93676.107570154418</v>
      </c>
      <c r="F25" s="34">
        <v>256950.91532743842</v>
      </c>
      <c r="G25" s="34">
        <v>100092.84857699415</v>
      </c>
      <c r="H25" s="34">
        <v>19048.192035334516</v>
      </c>
      <c r="I25" s="34">
        <v>50088.91322425563</v>
      </c>
      <c r="J25" s="34">
        <v>72231.19078956978</v>
      </c>
      <c r="K25" s="34">
        <v>0</v>
      </c>
      <c r="L25" s="34">
        <v>0</v>
      </c>
      <c r="M25" s="34">
        <v>0</v>
      </c>
      <c r="N25" s="34">
        <v>0</v>
      </c>
      <c r="O25" s="34">
        <v>1027790.9934314421</v>
      </c>
      <c r="P25" s="34"/>
      <c r="Q25" s="34">
        <v>4556.9325081258776</v>
      </c>
      <c r="R25" s="34">
        <v>5468.3190097510524</v>
      </c>
      <c r="S25" s="34">
        <v>1822.7730032503512</v>
      </c>
      <c r="T25" s="34">
        <v>8714.0565181539023</v>
      </c>
    </row>
    <row r="26" spans="1:20" x14ac:dyDescent="0.25">
      <c r="A26" s="6" t="s">
        <v>33</v>
      </c>
      <c r="B26" s="8">
        <v>14</v>
      </c>
      <c r="C26" s="8" t="s">
        <v>52</v>
      </c>
      <c r="D26" s="34">
        <v>403362.56491101335</v>
      </c>
      <c r="E26" s="34">
        <v>86722.951455867849</v>
      </c>
      <c r="F26" s="34">
        <v>194095.61636192651</v>
      </c>
      <c r="G26" s="34">
        <v>99291.157674239352</v>
      </c>
      <c r="H26" s="34">
        <v>14081.695404738977</v>
      </c>
      <c r="I26" s="34">
        <v>37767.121854270204</v>
      </c>
      <c r="J26" s="34">
        <v>72231.19078956978</v>
      </c>
      <c r="K26" s="34">
        <v>0</v>
      </c>
      <c r="L26" s="34">
        <v>0</v>
      </c>
      <c r="M26" s="34">
        <v>0</v>
      </c>
      <c r="N26" s="34">
        <v>0</v>
      </c>
      <c r="O26" s="34">
        <v>907552.29845162609</v>
      </c>
      <c r="P26" s="34"/>
      <c r="Q26" s="34">
        <v>3930.6459294272358</v>
      </c>
      <c r="R26" s="34">
        <v>4716.7751153126828</v>
      </c>
      <c r="S26" s="34">
        <v>1572.2583717708944</v>
      </c>
      <c r="T26" s="34">
        <v>8067.251298220267</v>
      </c>
    </row>
    <row r="27" spans="1:20" x14ac:dyDescent="0.25">
      <c r="A27" s="1"/>
      <c r="B27" s="23"/>
      <c r="C27" s="23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20" x14ac:dyDescent="0.25">
      <c r="A28" s="38"/>
      <c r="B28" s="40"/>
      <c r="C28" s="40"/>
      <c r="D28" s="40"/>
      <c r="E28" s="40"/>
      <c r="F28" s="39"/>
      <c r="G28" s="1"/>
      <c r="H28" s="1"/>
      <c r="I28" s="1"/>
      <c r="J28" s="1"/>
      <c r="K28" s="1"/>
      <c r="L28" s="1"/>
      <c r="M28" s="1"/>
      <c r="N28" s="1"/>
      <c r="O28" s="22"/>
      <c r="P28" s="1"/>
      <c r="Q28" s="1"/>
    </row>
    <row r="29" spans="1:20" ht="48" x14ac:dyDescent="0.25">
      <c r="A29" s="14" t="s">
        <v>22</v>
      </c>
      <c r="B29" s="14" t="s">
        <v>0</v>
      </c>
      <c r="C29" s="14" t="s">
        <v>37</v>
      </c>
      <c r="D29" s="13" t="s">
        <v>1</v>
      </c>
      <c r="E29" s="13" t="s">
        <v>2</v>
      </c>
      <c r="F29" s="13" t="s">
        <v>3</v>
      </c>
      <c r="G29" s="13" t="s">
        <v>4</v>
      </c>
      <c r="H29" s="13" t="s">
        <v>5</v>
      </c>
      <c r="I29" s="13" t="s">
        <v>6</v>
      </c>
      <c r="J29" s="13" t="s">
        <v>7</v>
      </c>
      <c r="K29" s="13" t="s">
        <v>24</v>
      </c>
      <c r="L29" s="13" t="s">
        <v>11</v>
      </c>
      <c r="M29" s="20"/>
      <c r="N29" s="20"/>
      <c r="O29" s="20"/>
      <c r="P29" s="20"/>
      <c r="Q29" s="20"/>
    </row>
    <row r="30" spans="1:20" x14ac:dyDescent="0.25">
      <c r="A30" s="6" t="s">
        <v>53</v>
      </c>
      <c r="B30" s="8">
        <v>8</v>
      </c>
      <c r="C30" s="8" t="s">
        <v>52</v>
      </c>
      <c r="D30" s="34">
        <v>640188.80023619079</v>
      </c>
      <c r="E30" s="34">
        <v>137640.59205078101</v>
      </c>
      <c r="F30" s="34">
        <v>1065926.7049737116</v>
      </c>
      <c r="G30" s="34">
        <v>27716.180701516863</v>
      </c>
      <c r="H30" s="34">
        <v>77877.908773716044</v>
      </c>
      <c r="I30" s="34">
        <v>188893.91589971835</v>
      </c>
      <c r="J30" s="34">
        <v>43720.497882327996</v>
      </c>
      <c r="K30" s="34">
        <v>245563.88054414149</v>
      </c>
      <c r="L30" s="34">
        <v>2427528.481062104</v>
      </c>
      <c r="M30" s="1"/>
      <c r="N30" s="1"/>
      <c r="O30" s="1"/>
      <c r="P30" s="1"/>
      <c r="Q30" s="1"/>
    </row>
    <row r="31" spans="1:20" x14ac:dyDescent="0.25">
      <c r="A31" s="6" t="s">
        <v>53</v>
      </c>
      <c r="B31" s="8">
        <v>9</v>
      </c>
      <c r="C31" s="8" t="s">
        <v>52</v>
      </c>
      <c r="D31" s="34">
        <v>592707.72564062371</v>
      </c>
      <c r="E31" s="34">
        <v>127432.1610127341</v>
      </c>
      <c r="F31" s="34">
        <v>819036.43069588928</v>
      </c>
      <c r="G31" s="34">
        <v>27716.180701516863</v>
      </c>
      <c r="H31" s="34">
        <v>59363.071537597214</v>
      </c>
      <c r="I31" s="34">
        <v>144014.09251780281</v>
      </c>
      <c r="J31" s="34">
        <v>43720.497882327996</v>
      </c>
      <c r="K31" s="34">
        <v>222222.06027074481</v>
      </c>
      <c r="L31" s="34">
        <v>2036212.2202592371</v>
      </c>
      <c r="M31" s="1"/>
      <c r="N31" s="1"/>
      <c r="O31" s="1"/>
      <c r="P31" s="1"/>
      <c r="Q31" s="1"/>
    </row>
    <row r="32" spans="1:20" x14ac:dyDescent="0.25">
      <c r="A32" s="6" t="s">
        <v>32</v>
      </c>
      <c r="B32" s="8">
        <v>10</v>
      </c>
      <c r="C32" s="8" t="s">
        <v>52</v>
      </c>
      <c r="D32" s="34">
        <v>548844.97773539624</v>
      </c>
      <c r="E32" s="34">
        <v>118001.67021311019</v>
      </c>
      <c r="F32" s="34">
        <v>619100.74090303131</v>
      </c>
      <c r="G32" s="34">
        <v>27716.180701516863</v>
      </c>
      <c r="H32" s="34">
        <v>44396.516591146574</v>
      </c>
      <c r="I32" s="34">
        <v>107628.96719659834</v>
      </c>
      <c r="J32" s="34">
        <v>43720.497882327996</v>
      </c>
      <c r="K32" s="34">
        <v>201105.67498041294</v>
      </c>
      <c r="L32" s="34">
        <v>1710515.2262035403</v>
      </c>
      <c r="M32" s="1"/>
      <c r="N32" s="1"/>
      <c r="O32" s="1"/>
      <c r="P32" s="1"/>
      <c r="Q32" s="1"/>
    </row>
    <row r="33" spans="1:17" x14ac:dyDescent="0.25">
      <c r="A33" s="6" t="s">
        <v>32</v>
      </c>
      <c r="B33" s="8">
        <v>11</v>
      </c>
      <c r="C33" s="8" t="s">
        <v>52</v>
      </c>
      <c r="D33" s="34">
        <v>508222.74414440704</v>
      </c>
      <c r="E33" s="34">
        <v>109267.88999104752</v>
      </c>
      <c r="F33" s="34">
        <v>467799.383250602</v>
      </c>
      <c r="G33" s="34">
        <v>27716.180701516863</v>
      </c>
      <c r="H33" s="34">
        <v>33049.002640035898</v>
      </c>
      <c r="I33" s="34">
        <v>80220.953695983277</v>
      </c>
      <c r="J33" s="34">
        <v>43720.497882327996</v>
      </c>
      <c r="K33" s="34">
        <v>181997.96952260946</v>
      </c>
      <c r="L33" s="34">
        <v>1451994.6218285302</v>
      </c>
      <c r="M33" s="1"/>
      <c r="N33" s="1"/>
      <c r="O33" s="1"/>
      <c r="P33" s="1"/>
      <c r="Q33" s="1"/>
    </row>
    <row r="34" spans="1:17" x14ac:dyDescent="0.25">
      <c r="A34" s="1"/>
      <c r="B34" s="23"/>
      <c r="C34" s="23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25">
      <c r="A35" s="1"/>
      <c r="B35" s="23"/>
      <c r="C35" s="23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25">
      <c r="A36" s="11" t="s">
        <v>12</v>
      </c>
      <c r="B36" s="23"/>
      <c r="C36" s="2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24" x14ac:dyDescent="0.25">
      <c r="A37" s="14" t="s">
        <v>22</v>
      </c>
      <c r="B37" s="14" t="s">
        <v>0</v>
      </c>
      <c r="C37" s="14" t="s">
        <v>37</v>
      </c>
      <c r="D37" s="13" t="s">
        <v>1</v>
      </c>
      <c r="E37" s="12" t="s">
        <v>13</v>
      </c>
      <c r="F37" s="13" t="s">
        <v>3</v>
      </c>
      <c r="G37" s="13" t="s">
        <v>4</v>
      </c>
      <c r="H37" s="12" t="s">
        <v>5</v>
      </c>
      <c r="I37" s="13" t="s">
        <v>6</v>
      </c>
      <c r="J37" s="13" t="s">
        <v>7</v>
      </c>
      <c r="K37" s="13" t="s">
        <v>11</v>
      </c>
      <c r="L37" s="20"/>
      <c r="M37" s="20"/>
      <c r="N37" s="20"/>
      <c r="O37" s="20"/>
      <c r="P37" s="20"/>
      <c r="Q37" s="20"/>
    </row>
    <row r="38" spans="1:17" x14ac:dyDescent="0.25">
      <c r="A38" s="6" t="s">
        <v>41</v>
      </c>
      <c r="B38" s="8">
        <v>14</v>
      </c>
      <c r="C38" s="8" t="s">
        <v>52</v>
      </c>
      <c r="D38" s="34">
        <v>403362.56491101335</v>
      </c>
      <c r="E38" s="34">
        <v>80672.512982202679</v>
      </c>
      <c r="F38" s="34">
        <v>194095.61636192651</v>
      </c>
      <c r="G38" s="34">
        <v>99291.157674239352</v>
      </c>
      <c r="H38" s="34">
        <v>14081.695404738977</v>
      </c>
      <c r="I38" s="34">
        <v>37767.121854270204</v>
      </c>
      <c r="J38" s="34">
        <v>72231.19078956978</v>
      </c>
      <c r="K38" s="34">
        <v>901501.8599779607</v>
      </c>
      <c r="L38" s="1"/>
      <c r="M38" s="1"/>
      <c r="N38" s="1"/>
      <c r="O38" s="1"/>
      <c r="P38" s="1"/>
      <c r="Q38" s="1"/>
    </row>
    <row r="39" spans="1:17" x14ac:dyDescent="0.25">
      <c r="A39" s="1"/>
      <c r="B39" s="23"/>
      <c r="C39" s="2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x14ac:dyDescent="0.25">
      <c r="A40" s="38" t="s">
        <v>42</v>
      </c>
      <c r="B40" s="39"/>
      <c r="C40" s="10"/>
      <c r="D40" s="1"/>
      <c r="E40" s="1"/>
      <c r="F40" s="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36" x14ac:dyDescent="0.25">
      <c r="A41" s="16" t="s">
        <v>22</v>
      </c>
      <c r="B41" s="17" t="s">
        <v>43</v>
      </c>
      <c r="C41" s="18" t="s">
        <v>37</v>
      </c>
      <c r="D41" s="27" t="s">
        <v>1</v>
      </c>
      <c r="E41" s="27" t="s">
        <v>44</v>
      </c>
      <c r="F41" s="28" t="s">
        <v>4</v>
      </c>
      <c r="G41" s="28" t="s">
        <v>6</v>
      </c>
      <c r="H41" s="27" t="s">
        <v>45</v>
      </c>
      <c r="I41" s="27" t="s">
        <v>46</v>
      </c>
      <c r="J41" s="27" t="s">
        <v>47</v>
      </c>
      <c r="K41" s="27" t="s">
        <v>48</v>
      </c>
      <c r="L41" s="27" t="s">
        <v>49</v>
      </c>
      <c r="M41" s="27" t="s">
        <v>57</v>
      </c>
      <c r="N41" s="27" t="s">
        <v>50</v>
      </c>
      <c r="O41" s="19"/>
      <c r="P41" s="19"/>
      <c r="Q41" s="19"/>
    </row>
    <row r="42" spans="1:17" x14ac:dyDescent="0.25">
      <c r="A42" s="7" t="s">
        <v>51</v>
      </c>
      <c r="B42" s="8">
        <v>33</v>
      </c>
      <c r="C42" s="8" t="s">
        <v>52</v>
      </c>
      <c r="D42" s="34">
        <v>225388.06121351779</v>
      </c>
      <c r="E42" s="34">
        <v>133260.54795327492</v>
      </c>
      <c r="F42" s="34">
        <v>26832.821504577423</v>
      </c>
      <c r="G42" s="34">
        <v>0</v>
      </c>
      <c r="H42" s="34">
        <v>78956.090962688686</v>
      </c>
      <c r="I42" s="34">
        <v>72124.074216947309</v>
      </c>
      <c r="J42" s="34">
        <v>413286.30314150709</v>
      </c>
      <c r="K42" s="34">
        <v>673510.14204759628</v>
      </c>
      <c r="L42" s="34">
        <v>394428.7778380987</v>
      </c>
      <c r="M42" s="34">
        <v>461930.99997083435</v>
      </c>
      <c r="N42" s="34">
        <v>2479717.8188490416</v>
      </c>
      <c r="O42" s="25"/>
      <c r="P42" s="22"/>
      <c r="Q42" s="1"/>
    </row>
    <row r="43" spans="1:17" x14ac:dyDescent="0.25">
      <c r="A43" s="7" t="s">
        <v>51</v>
      </c>
      <c r="B43" s="8">
        <v>11</v>
      </c>
      <c r="C43" s="8" t="s">
        <v>52</v>
      </c>
      <c r="D43" s="34">
        <v>75133.74421193845</v>
      </c>
      <c r="E43" s="34">
        <v>103402.25074694928</v>
      </c>
      <c r="F43" s="34">
        <v>26832.821504577423</v>
      </c>
      <c r="G43" s="34">
        <v>0</v>
      </c>
      <c r="H43" s="34">
        <v>29605.40589821259</v>
      </c>
      <c r="I43" s="34">
        <v>15027.275699279595</v>
      </c>
      <c r="J43" s="34">
        <v>151982.40760701848</v>
      </c>
      <c r="K43" s="34">
        <v>224505.57591958166</v>
      </c>
      <c r="L43" s="34">
        <v>131483.72308533487</v>
      </c>
      <c r="M43" s="34">
        <v>153977.87808509791</v>
      </c>
      <c r="N43" s="34">
        <v>911951.08275799034</v>
      </c>
      <c r="O43" s="25"/>
      <c r="P43" s="1"/>
      <c r="Q43" s="1"/>
    </row>
    <row r="44" spans="1:17" x14ac:dyDescent="0.25">
      <c r="A44" s="7" t="s">
        <v>51</v>
      </c>
      <c r="B44" s="8">
        <v>44</v>
      </c>
      <c r="C44" s="8" t="s">
        <v>52</v>
      </c>
      <c r="D44" s="34">
        <v>300512.27182455518</v>
      </c>
      <c r="E44" s="34">
        <v>177677.73663959681</v>
      </c>
      <c r="F44" s="34">
        <v>26832.821504577423</v>
      </c>
      <c r="G44" s="34">
        <v>0</v>
      </c>
      <c r="H44" s="34">
        <v>109146.4020925005</v>
      </c>
      <c r="I44" s="34">
        <v>96163.926983857673</v>
      </c>
      <c r="J44" s="34">
        <v>534852.77524545859</v>
      </c>
      <c r="K44" s="34">
        <v>898015.2893732778</v>
      </c>
      <c r="L44" s="34">
        <v>525895.1690042516</v>
      </c>
      <c r="M44" s="34">
        <v>636183.6170380282</v>
      </c>
      <c r="N44" s="34">
        <v>3305280.0097061042</v>
      </c>
      <c r="O44" s="25"/>
      <c r="P44" s="1"/>
      <c r="Q44" s="1"/>
    </row>
    <row r="45" spans="1:17" x14ac:dyDescent="0.25">
      <c r="A45" s="9"/>
      <c r="B45" s="10"/>
      <c r="C45" s="10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s="3" customFormat="1" ht="12" x14ac:dyDescent="0.2">
      <c r="A46" s="3" t="s">
        <v>14</v>
      </c>
    </row>
    <row r="47" spans="1:17" s="3" customFormat="1" ht="12" x14ac:dyDescent="0.2">
      <c r="A47" s="3" t="s">
        <v>15</v>
      </c>
    </row>
    <row r="48" spans="1:17" s="3" customFormat="1" ht="12" x14ac:dyDescent="0.2">
      <c r="A48" s="3" t="s">
        <v>16</v>
      </c>
    </row>
    <row r="49" spans="1:17" s="3" customFormat="1" ht="12" x14ac:dyDescent="0.2">
      <c r="A49" s="3" t="s">
        <v>17</v>
      </c>
    </row>
    <row r="50" spans="1:17" s="3" customFormat="1" ht="12" x14ac:dyDescent="0.2">
      <c r="A50" s="3" t="s">
        <v>18</v>
      </c>
    </row>
    <row r="51" spans="1:17" x14ac:dyDescent="0.25">
      <c r="A51" s="3"/>
      <c r="B51" s="10"/>
      <c r="C51" s="10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x14ac:dyDescent="0.25">
      <c r="A52" s="1"/>
      <c r="B52" s="23"/>
      <c r="C52" s="2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x14ac:dyDescent="0.25">
      <c r="A53" s="3"/>
      <c r="B53" s="10"/>
      <c r="C53" s="10"/>
      <c r="D53" s="1"/>
      <c r="E53" s="1"/>
      <c r="F53" s="1"/>
      <c r="G53" s="1"/>
      <c r="H53" s="1"/>
      <c r="I53" s="1"/>
      <c r="J53" s="1"/>
      <c r="K53" s="1"/>
      <c r="L53" s="1"/>
      <c r="M53" s="1"/>
      <c r="N53" s="3"/>
      <c r="O53" s="3"/>
      <c r="P53" s="3"/>
      <c r="Q53" s="3"/>
    </row>
    <row r="54" spans="1:17" x14ac:dyDescent="0.25">
      <c r="A54" s="3"/>
      <c r="B54" s="10"/>
      <c r="C54" s="10"/>
      <c r="D54" s="1"/>
      <c r="E54" s="1"/>
      <c r="F54" s="1"/>
      <c r="G54" s="1"/>
      <c r="H54" s="1"/>
      <c r="I54" s="1"/>
      <c r="J54" s="1"/>
      <c r="K54" s="1"/>
      <c r="L54" s="1"/>
      <c r="M54" s="1"/>
      <c r="N54" s="3"/>
      <c r="O54" s="3"/>
      <c r="P54" s="3"/>
      <c r="Q54" s="3"/>
    </row>
    <row r="55" spans="1:17" x14ac:dyDescent="0.25">
      <c r="A55" s="3"/>
      <c r="B55" s="10"/>
      <c r="C55" s="10"/>
      <c r="D55" s="1"/>
      <c r="E55" s="1"/>
      <c r="F55" s="1"/>
      <c r="G55" s="1"/>
      <c r="H55" s="1"/>
      <c r="I55" s="1"/>
      <c r="J55" s="1"/>
      <c r="K55" s="1"/>
      <c r="L55" s="1"/>
      <c r="M55" s="3"/>
      <c r="N55" s="3"/>
      <c r="O55" s="3"/>
      <c r="P55" s="3"/>
      <c r="Q55" s="3"/>
    </row>
    <row r="56" spans="1:17" x14ac:dyDescent="0.25">
      <c r="A56" s="3"/>
      <c r="B56" s="10"/>
      <c r="C56" s="10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s="3" customFormat="1" ht="12" x14ac:dyDescent="0.2">
      <c r="A57" s="35" t="s">
        <v>35</v>
      </c>
      <c r="B57" s="35"/>
      <c r="C57" s="35"/>
      <c r="D57" s="35"/>
      <c r="E57" s="35"/>
      <c r="F57" s="35"/>
      <c r="G57" s="35"/>
      <c r="H57" s="35"/>
      <c r="I57" s="35"/>
      <c r="J57" s="35"/>
      <c r="K57" s="10"/>
    </row>
    <row r="58" spans="1:17" s="3" customFormat="1" ht="12" x14ac:dyDescent="0.2">
      <c r="A58" s="35" t="s">
        <v>73</v>
      </c>
      <c r="B58" s="35"/>
      <c r="C58" s="35"/>
      <c r="D58" s="35"/>
      <c r="E58" s="35"/>
      <c r="F58" s="35"/>
      <c r="G58" s="35"/>
      <c r="H58" s="35"/>
      <c r="I58" s="35"/>
      <c r="J58" s="35"/>
      <c r="K58" s="10"/>
    </row>
    <row r="59" spans="1:17" s="3" customFormat="1" ht="12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10"/>
    </row>
    <row r="61" spans="1:17" ht="36" x14ac:dyDescent="0.25">
      <c r="A61" s="15" t="s">
        <v>22</v>
      </c>
      <c r="B61" s="14" t="s">
        <v>0</v>
      </c>
      <c r="C61" s="14" t="s">
        <v>37</v>
      </c>
      <c r="D61" s="14" t="s">
        <v>19</v>
      </c>
      <c r="E61" s="14" t="s">
        <v>3</v>
      </c>
      <c r="F61" s="14" t="s">
        <v>4</v>
      </c>
      <c r="G61" s="13" t="s">
        <v>7</v>
      </c>
      <c r="H61" s="14" t="s">
        <v>59</v>
      </c>
      <c r="I61" s="14" t="s">
        <v>58</v>
      </c>
      <c r="J61" s="14" t="s">
        <v>63</v>
      </c>
      <c r="K61" s="14" t="s">
        <v>64</v>
      </c>
      <c r="L61" s="14" t="s">
        <v>60</v>
      </c>
    </row>
    <row r="62" spans="1:17" x14ac:dyDescent="0.25">
      <c r="A62" s="6" t="s">
        <v>25</v>
      </c>
      <c r="B62" s="8">
        <v>1</v>
      </c>
      <c r="C62" s="8" t="s">
        <v>38</v>
      </c>
      <c r="D62" s="33">
        <v>868018.63645778655</v>
      </c>
      <c r="E62" s="33">
        <v>3223938.9762665918</v>
      </c>
      <c r="F62" s="33">
        <v>0</v>
      </c>
      <c r="G62" s="33">
        <v>25381.700947943995</v>
      </c>
      <c r="H62" s="33">
        <v>4117339.3136723218</v>
      </c>
      <c r="I62" s="33">
        <v>617600.89705084823</v>
      </c>
      <c r="J62" s="33">
        <v>312917.78783909639</v>
      </c>
      <c r="K62" s="33">
        <v>329387.14509378577</v>
      </c>
      <c r="L62" s="33">
        <v>1259905.8299837303</v>
      </c>
    </row>
    <row r="63" spans="1:17" x14ac:dyDescent="0.25">
      <c r="A63" s="6" t="s">
        <v>39</v>
      </c>
      <c r="B63" s="8">
        <v>3</v>
      </c>
      <c r="C63" s="8" t="s">
        <v>38</v>
      </c>
      <c r="D63" s="33">
        <v>865013.76965840627</v>
      </c>
      <c r="E63" s="33">
        <v>2544429.3329471694</v>
      </c>
      <c r="F63" s="33">
        <v>36808.503727572308</v>
      </c>
      <c r="G63" s="33">
        <v>26833.148440311983</v>
      </c>
      <c r="H63" s="33">
        <v>3473084.7547734603</v>
      </c>
      <c r="I63" s="33">
        <v>520962.71321601904</v>
      </c>
      <c r="J63" s="33">
        <v>263954.44136278296</v>
      </c>
      <c r="K63" s="33">
        <v>277846.78038187692</v>
      </c>
      <c r="L63" s="33">
        <v>1062763.9349606787</v>
      </c>
    </row>
    <row r="64" spans="1:17" x14ac:dyDescent="0.25">
      <c r="A64" s="6" t="s">
        <v>27</v>
      </c>
      <c r="B64" s="8">
        <v>4</v>
      </c>
      <c r="C64" s="8" t="s">
        <v>38</v>
      </c>
      <c r="D64" s="33">
        <v>816073.22768481961</v>
      </c>
      <c r="E64" s="33">
        <v>2467629.8296832456</v>
      </c>
      <c r="F64" s="33">
        <v>36808.503727572308</v>
      </c>
      <c r="G64" s="33">
        <v>26833.148440311983</v>
      </c>
      <c r="H64" s="33">
        <v>3347344.7095359494</v>
      </c>
      <c r="I64" s="33">
        <v>502101.70643039234</v>
      </c>
      <c r="J64" s="33">
        <v>254398.19792473211</v>
      </c>
      <c r="K64" s="33">
        <v>267787.57676287589</v>
      </c>
      <c r="L64" s="33">
        <v>1024287.4811180002</v>
      </c>
    </row>
    <row r="65" spans="1:12" x14ac:dyDescent="0.25">
      <c r="A65" s="6" t="s">
        <v>28</v>
      </c>
      <c r="B65" s="8">
        <v>5</v>
      </c>
      <c r="C65" s="8" t="s">
        <v>38</v>
      </c>
      <c r="D65" s="33">
        <v>769909.06671911734</v>
      </c>
      <c r="E65" s="33">
        <v>2120868.6468606913</v>
      </c>
      <c r="F65" s="33">
        <v>36808.503727572308</v>
      </c>
      <c r="G65" s="33">
        <v>26833.148440311983</v>
      </c>
      <c r="H65" s="33">
        <v>2954419.3657476935</v>
      </c>
      <c r="I65" s="33">
        <v>443162.90486215393</v>
      </c>
      <c r="J65" s="33">
        <v>224535.87179682465</v>
      </c>
      <c r="K65" s="33">
        <v>236353.54925981542</v>
      </c>
      <c r="L65" s="33">
        <v>904052.32591879379</v>
      </c>
    </row>
    <row r="66" spans="1:12" x14ac:dyDescent="0.25">
      <c r="A66" s="6" t="s">
        <v>28</v>
      </c>
      <c r="B66" s="8">
        <v>6</v>
      </c>
      <c r="C66" s="8" t="s">
        <v>38</v>
      </c>
      <c r="D66" s="33">
        <v>726253.78549592244</v>
      </c>
      <c r="E66" s="33">
        <v>1792253.5094077557</v>
      </c>
      <c r="F66" s="33">
        <v>26832.070822376078</v>
      </c>
      <c r="G66" s="33">
        <v>42327.567706812821</v>
      </c>
      <c r="H66" s="33">
        <v>2587666.9334328668</v>
      </c>
      <c r="I66" s="33">
        <v>388150.04001493007</v>
      </c>
      <c r="J66" s="33">
        <v>196662.68694089787</v>
      </c>
      <c r="K66" s="33">
        <v>207013.35467462934</v>
      </c>
      <c r="L66" s="33">
        <v>791826.08163045731</v>
      </c>
    </row>
    <row r="67" spans="1:12" x14ac:dyDescent="0.25">
      <c r="A67" s="6" t="s">
        <v>28</v>
      </c>
      <c r="B67" s="8">
        <v>7</v>
      </c>
      <c r="C67" s="8" t="s">
        <v>38</v>
      </c>
      <c r="D67" s="33">
        <v>678670.33803191024</v>
      </c>
      <c r="E67" s="33">
        <v>1362615.3119988004</v>
      </c>
      <c r="F67" s="33">
        <v>27202.771392327668</v>
      </c>
      <c r="G67" s="33">
        <v>42911.361989445533</v>
      </c>
      <c r="H67" s="33">
        <v>2111399.7834124835</v>
      </c>
      <c r="I67" s="33">
        <v>316709.96751187253</v>
      </c>
      <c r="J67" s="33">
        <v>160466.38353934878</v>
      </c>
      <c r="K67" s="33">
        <v>168911.98267299871</v>
      </c>
      <c r="L67" s="33">
        <v>646088.33372422005</v>
      </c>
    </row>
    <row r="68" spans="1:12" x14ac:dyDescent="0.25">
      <c r="A68" s="6" t="s">
        <v>29</v>
      </c>
      <c r="B68" s="8">
        <v>8</v>
      </c>
      <c r="C68" s="8" t="s">
        <v>38</v>
      </c>
      <c r="D68" s="33">
        <v>640188.80023619079</v>
      </c>
      <c r="E68" s="33">
        <v>1065926.7049737116</v>
      </c>
      <c r="F68" s="33">
        <v>27716.180701516863</v>
      </c>
      <c r="G68" s="33">
        <v>43720.497882327996</v>
      </c>
      <c r="H68" s="33">
        <v>1777552.1837937473</v>
      </c>
      <c r="I68" s="33">
        <v>266632.82756906206</v>
      </c>
      <c r="J68" s="33">
        <v>135093.96596832477</v>
      </c>
      <c r="K68" s="33">
        <v>142204.1747034998</v>
      </c>
      <c r="L68" s="33">
        <v>543930.96824088669</v>
      </c>
    </row>
    <row r="69" spans="1:12" x14ac:dyDescent="0.25">
      <c r="A69" s="6" t="s">
        <v>30</v>
      </c>
      <c r="B69" s="8">
        <v>9</v>
      </c>
      <c r="C69" s="8" t="s">
        <v>38</v>
      </c>
      <c r="D69" s="33">
        <v>592707.72564062371</v>
      </c>
      <c r="E69" s="33">
        <v>819036.43069588928</v>
      </c>
      <c r="F69" s="33">
        <v>27716.180701516863</v>
      </c>
      <c r="G69" s="33">
        <v>43720.497882327996</v>
      </c>
      <c r="H69" s="33">
        <v>1483180.8349203581</v>
      </c>
      <c r="I69" s="33">
        <v>222477.1252380537</v>
      </c>
      <c r="J69" s="33">
        <v>112721.74345394719</v>
      </c>
      <c r="K69" s="33">
        <v>118654.46679362864</v>
      </c>
      <c r="L69" s="33">
        <v>453853.33548562956</v>
      </c>
    </row>
    <row r="70" spans="1:12" x14ac:dyDescent="0.25">
      <c r="A70" s="6" t="s">
        <v>31</v>
      </c>
      <c r="B70" s="8">
        <v>10</v>
      </c>
      <c r="C70" s="8" t="s">
        <v>38</v>
      </c>
      <c r="D70" s="33">
        <v>548844.97773539624</v>
      </c>
      <c r="E70" s="33">
        <v>619100.74090303131</v>
      </c>
      <c r="F70" s="33">
        <v>27716.180701516863</v>
      </c>
      <c r="G70" s="33">
        <v>43720.497882327996</v>
      </c>
      <c r="H70" s="33">
        <v>1239382.3972222724</v>
      </c>
      <c r="I70" s="33">
        <v>185907.35958334082</v>
      </c>
      <c r="J70" s="33">
        <v>94193.062188892698</v>
      </c>
      <c r="K70" s="33">
        <v>99150.59177778181</v>
      </c>
      <c r="L70" s="33">
        <v>379251.01355001534</v>
      </c>
    </row>
    <row r="71" spans="1:12" x14ac:dyDescent="0.25">
      <c r="A71" s="6" t="s">
        <v>32</v>
      </c>
      <c r="B71" s="8">
        <v>11</v>
      </c>
      <c r="C71" s="8" t="s">
        <v>38</v>
      </c>
      <c r="D71" s="33">
        <v>508222.74414440704</v>
      </c>
      <c r="E71" s="33">
        <v>467799.383250602</v>
      </c>
      <c r="F71" s="33">
        <v>27716.180701516863</v>
      </c>
      <c r="G71" s="33">
        <v>43720.497882327996</v>
      </c>
      <c r="H71" s="33">
        <v>1047458.805978854</v>
      </c>
      <c r="I71" s="33">
        <v>157118.82089682811</v>
      </c>
      <c r="J71" s="33">
        <v>79606.869254392892</v>
      </c>
      <c r="K71" s="33">
        <v>83796.70447830834</v>
      </c>
      <c r="L71" s="33">
        <v>320522.39462952933</v>
      </c>
    </row>
    <row r="72" spans="1:12" x14ac:dyDescent="0.25">
      <c r="A72" s="6" t="s">
        <v>33</v>
      </c>
      <c r="B72" s="8">
        <v>12</v>
      </c>
      <c r="C72" s="8" t="s">
        <v>38</v>
      </c>
      <c r="D72" s="33">
        <v>470576.66337804345</v>
      </c>
      <c r="E72" s="33">
        <v>345294.64949467126</v>
      </c>
      <c r="F72" s="33">
        <v>103140.96788141332</v>
      </c>
      <c r="G72" s="33">
        <v>72231.19078956978</v>
      </c>
      <c r="H72" s="33">
        <v>991243.47154369776</v>
      </c>
      <c r="I72" s="33">
        <v>148686.52073155469</v>
      </c>
      <c r="J72" s="33">
        <v>75334.503837321041</v>
      </c>
      <c r="K72" s="33">
        <v>79299.477723495846</v>
      </c>
      <c r="L72" s="33">
        <v>303320.50229237159</v>
      </c>
    </row>
    <row r="73" spans="1:12" x14ac:dyDescent="0.25">
      <c r="A73" s="6" t="s">
        <v>33</v>
      </c>
      <c r="B73" s="8">
        <v>13</v>
      </c>
      <c r="C73" s="8" t="s">
        <v>38</v>
      </c>
      <c r="D73" s="33">
        <v>435702.82590769493</v>
      </c>
      <c r="E73" s="33">
        <v>256950.91532743842</v>
      </c>
      <c r="F73" s="33">
        <v>100092.84857699415</v>
      </c>
      <c r="G73" s="33">
        <v>72231.19078956978</v>
      </c>
      <c r="H73" s="33">
        <v>864977.78060169728</v>
      </c>
      <c r="I73" s="33">
        <v>129746.66709025457</v>
      </c>
      <c r="J73" s="33">
        <v>65738.311325728995</v>
      </c>
      <c r="K73" s="33">
        <v>69198.222448135799</v>
      </c>
      <c r="L73" s="33">
        <v>264683.20086411934</v>
      </c>
    </row>
    <row r="74" spans="1:12" x14ac:dyDescent="0.25">
      <c r="A74" s="6" t="s">
        <v>40</v>
      </c>
      <c r="B74" s="8">
        <v>14</v>
      </c>
      <c r="C74" s="8" t="s">
        <v>38</v>
      </c>
      <c r="D74" s="33">
        <v>403362.56491101335</v>
      </c>
      <c r="E74" s="33">
        <v>194095.61636192651</v>
      </c>
      <c r="F74" s="33">
        <v>99291.157674239352</v>
      </c>
      <c r="G74" s="33">
        <v>72231.19078956978</v>
      </c>
      <c r="H74" s="33">
        <v>768980.52973674913</v>
      </c>
      <c r="I74" s="33">
        <v>115347.07946051232</v>
      </c>
      <c r="J74" s="33">
        <v>58442.520259992925</v>
      </c>
      <c r="K74" s="33">
        <v>61518.442378939915</v>
      </c>
      <c r="L74" s="33">
        <v>235308.04209944519</v>
      </c>
    </row>
  </sheetData>
  <mergeCells count="7">
    <mergeCell ref="A59:J59"/>
    <mergeCell ref="A6:Q6"/>
    <mergeCell ref="A9:C9"/>
    <mergeCell ref="A28:F28"/>
    <mergeCell ref="A40:B40"/>
    <mergeCell ref="A57:J57"/>
    <mergeCell ref="A58:J58"/>
  </mergeCells>
  <pageMargins left="0.7" right="0.7" top="0.75" bottom="0.75" header="0.3" footer="0.3"/>
  <pageSetup paperSize="2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AÑO 2022</vt:lpstr>
      <vt:lpstr>JUNIO A NOVIEMBRE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lvaldebenito</dc:creator>
  <cp:lastModifiedBy>Lucia Marisol Valdebenito Medina</cp:lastModifiedBy>
  <cp:lastPrinted>2023-08-31T17:57:26Z</cp:lastPrinted>
  <dcterms:created xsi:type="dcterms:W3CDTF">2016-07-29T12:41:15Z</dcterms:created>
  <dcterms:modified xsi:type="dcterms:W3CDTF">2025-07-10T18:06:36Z</dcterms:modified>
</cp:coreProperties>
</file>