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ntrol\Ejecución Presupuestaria\07 Ejecución Presupuestaria 2024\"/>
    </mc:Choice>
  </mc:AlternateContent>
  <xr:revisionPtr revIDLastSave="0" documentId="8_{24F26C41-6A9F-464C-93BB-83E12F7325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gundo Informe Trimestral" sheetId="1" r:id="rId1"/>
  </sheets>
  <calcPr calcId="181029"/>
</workbook>
</file>

<file path=xl/calcChain.xml><?xml version="1.0" encoding="utf-8"?>
<calcChain xmlns="http://schemas.openxmlformats.org/spreadsheetml/2006/main">
  <c r="N91" i="1" l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90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38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7" i="1"/>
  <c r="K104" i="1" l="1"/>
  <c r="L99" i="1"/>
  <c r="L78" i="1"/>
  <c r="L26" i="1"/>
  <c r="K26" i="1"/>
  <c r="L98" i="1"/>
  <c r="F114" i="1"/>
  <c r="F111" i="1"/>
  <c r="F108" i="1"/>
  <c r="F105" i="1"/>
  <c r="F100" i="1"/>
  <c r="F98" i="1"/>
  <c r="F90" i="1"/>
  <c r="F79" i="1"/>
  <c r="F77" i="1"/>
  <c r="F70" i="1"/>
  <c r="F60" i="1"/>
  <c r="F56" i="1"/>
  <c r="F43" i="1"/>
  <c r="F38" i="1"/>
  <c r="F107" i="1" l="1"/>
  <c r="L77" i="1"/>
  <c r="F59" i="1"/>
  <c r="F97" i="1"/>
  <c r="H117" i="1" l="1"/>
  <c r="G117" i="1"/>
  <c r="I117" i="1"/>
  <c r="J117" i="1"/>
  <c r="F117" i="1"/>
  <c r="F28" i="1" l="1"/>
  <c r="F25" i="1"/>
  <c r="F22" i="1"/>
  <c r="F16" i="1"/>
  <c r="F13" i="1"/>
  <c r="F11" i="1"/>
  <c r="F7" i="1"/>
  <c r="H31" i="1" l="1"/>
  <c r="G31" i="1"/>
  <c r="F31" i="1"/>
  <c r="K91" i="1"/>
  <c r="L107" i="1" l="1"/>
  <c r="L97" i="1"/>
  <c r="L59" i="1"/>
  <c r="K23" i="1"/>
  <c r="K11" i="1"/>
  <c r="K12" i="1"/>
  <c r="J31" i="1"/>
  <c r="M117" i="1"/>
  <c r="K113" i="1"/>
  <c r="L57" i="1"/>
  <c r="K111" i="1"/>
  <c r="M31" i="1"/>
  <c r="K14" i="1"/>
  <c r="K15" i="1"/>
  <c r="K17" i="1"/>
  <c r="I31" i="1"/>
  <c r="K13" i="1"/>
  <c r="K16" i="1"/>
  <c r="L23" i="1"/>
  <c r="L38" i="1"/>
  <c r="K72" i="1"/>
  <c r="L111" i="1"/>
  <c r="L96" i="1"/>
  <c r="L113" i="1"/>
  <c r="K38" i="1"/>
  <c r="K30" i="1"/>
  <c r="L29" i="1"/>
  <c r="L72" i="1"/>
  <c r="K110" i="1"/>
  <c r="K115" i="1"/>
  <c r="L28" i="1"/>
  <c r="K108" i="1"/>
  <c r="K114" i="1"/>
  <c r="L30" i="1"/>
  <c r="L110" i="1"/>
  <c r="L91" i="1"/>
  <c r="L104" i="1"/>
  <c r="L109" i="1"/>
  <c r="L116" i="1"/>
  <c r="L82" i="1"/>
  <c r="K82" i="1"/>
  <c r="L81" i="1"/>
  <c r="K81" i="1"/>
  <c r="L80" i="1"/>
  <c r="K80" i="1"/>
  <c r="L76" i="1"/>
  <c r="K76" i="1"/>
  <c r="L75" i="1"/>
  <c r="K75" i="1"/>
  <c r="L74" i="1"/>
  <c r="K74" i="1"/>
  <c r="L73" i="1"/>
  <c r="K73" i="1"/>
  <c r="L71" i="1"/>
  <c r="K71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58" i="1"/>
  <c r="K58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2" i="1"/>
  <c r="K42" i="1"/>
  <c r="L41" i="1"/>
  <c r="K41" i="1"/>
  <c r="L40" i="1"/>
  <c r="K40" i="1"/>
  <c r="L39" i="1"/>
  <c r="K39" i="1"/>
  <c r="L115" i="1"/>
  <c r="L103" i="1"/>
  <c r="K103" i="1"/>
  <c r="L102" i="1"/>
  <c r="K102" i="1"/>
  <c r="L101" i="1"/>
  <c r="K101" i="1"/>
  <c r="L95" i="1"/>
  <c r="K95" i="1"/>
  <c r="L94" i="1"/>
  <c r="K94" i="1"/>
  <c r="L93" i="1"/>
  <c r="K93" i="1"/>
  <c r="L92" i="1"/>
  <c r="K92" i="1"/>
  <c r="K90" i="1"/>
  <c r="K60" i="1"/>
  <c r="L79" i="1"/>
  <c r="L108" i="1"/>
  <c r="L114" i="1"/>
  <c r="K43" i="1"/>
  <c r="L56" i="1"/>
  <c r="L60" i="1"/>
  <c r="L90" i="1"/>
  <c r="K79" i="1"/>
  <c r="L43" i="1"/>
  <c r="L70" i="1"/>
  <c r="K100" i="1"/>
  <c r="K70" i="1"/>
  <c r="K56" i="1"/>
  <c r="L100" i="1"/>
  <c r="K27" i="1"/>
  <c r="L27" i="1"/>
  <c r="K8" i="1"/>
  <c r="L8" i="1"/>
  <c r="L21" i="1"/>
  <c r="K21" i="1"/>
  <c r="L20" i="1"/>
  <c r="K20" i="1"/>
  <c r="K24" i="1"/>
  <c r="L24" i="1"/>
  <c r="K18" i="1"/>
  <c r="L18" i="1"/>
  <c r="L17" i="1"/>
  <c r="L15" i="1"/>
  <c r="K19" i="1"/>
  <c r="L19" i="1"/>
  <c r="L12" i="1"/>
  <c r="L11" i="1"/>
  <c r="L10" i="1"/>
  <c r="K10" i="1"/>
  <c r="L9" i="1"/>
  <c r="K9" i="1"/>
  <c r="L14" i="1"/>
  <c r="L13" i="1"/>
  <c r="L22" i="1"/>
  <c r="K22" i="1"/>
  <c r="L7" i="1"/>
  <c r="K7" i="1"/>
  <c r="L16" i="1"/>
  <c r="K25" i="1"/>
  <c r="L25" i="1"/>
  <c r="K97" i="1" l="1"/>
  <c r="K59" i="1"/>
  <c r="L117" i="1"/>
  <c r="K107" i="1"/>
  <c r="N117" i="1"/>
  <c r="N31" i="1"/>
  <c r="L31" i="1"/>
  <c r="K31" i="1"/>
  <c r="K117" i="1" l="1"/>
</calcChain>
</file>

<file path=xl/sharedStrings.xml><?xml version="1.0" encoding="utf-8"?>
<sst xmlns="http://schemas.openxmlformats.org/spreadsheetml/2006/main" count="334" uniqueCount="224">
  <si>
    <t xml:space="preserve">INFORME PRESUPUESTARIO </t>
  </si>
  <si>
    <t>Avance %</t>
  </si>
  <si>
    <t>03</t>
  </si>
  <si>
    <t>Tributos sobre uso de Bs. Y Realiz. de Act.</t>
  </si>
  <si>
    <t>01</t>
  </si>
  <si>
    <t>Patentes y Tasa por Derechos</t>
  </si>
  <si>
    <t>02</t>
  </si>
  <si>
    <t>Permisos y Licencias</t>
  </si>
  <si>
    <t>Part.Impto. Territorial</t>
  </si>
  <si>
    <t>05</t>
  </si>
  <si>
    <t>Transferencias Corrientes</t>
  </si>
  <si>
    <t xml:space="preserve">03 </t>
  </si>
  <si>
    <t>De Otras Entidades públicas</t>
  </si>
  <si>
    <t>06</t>
  </si>
  <si>
    <t>Rentas de Propiedad</t>
  </si>
  <si>
    <t>Arriendo de Activos No Financieros</t>
  </si>
  <si>
    <t>Intereses</t>
  </si>
  <si>
    <t>08</t>
  </si>
  <si>
    <t>Otros Ingresos Corrientes</t>
  </si>
  <si>
    <t>Recuperación y reembolsos por licencias médicas</t>
  </si>
  <si>
    <t>Multas y Sanciones Pecuniarias</t>
  </si>
  <si>
    <t>Part.F.C.M. At.38 D.L. N°3.063,de1979</t>
  </si>
  <si>
    <t>04</t>
  </si>
  <si>
    <t>Fondos de Terceros</t>
  </si>
  <si>
    <t>Otros</t>
  </si>
  <si>
    <t>Venta de Activos No Financieros</t>
  </si>
  <si>
    <t>Vehículos</t>
  </si>
  <si>
    <t>Mobiliario y Otros</t>
  </si>
  <si>
    <t>12</t>
  </si>
  <si>
    <t>Recuperación de Préstamos</t>
  </si>
  <si>
    <t>10</t>
  </si>
  <si>
    <t>Ingresos por Percibir</t>
  </si>
  <si>
    <t>15</t>
  </si>
  <si>
    <t>Saldo Inicial de Caja</t>
  </si>
  <si>
    <t>TOTAL GENERAL</t>
  </si>
  <si>
    <t>Personal a Contrata</t>
  </si>
  <si>
    <t>Otras Remuneraciones</t>
  </si>
  <si>
    <t>22</t>
  </si>
  <si>
    <t>Alimentos y Bebidas</t>
  </si>
  <si>
    <t>Textiles, Vestuario y Calzado</t>
  </si>
  <si>
    <t>Servicios Básicos</t>
  </si>
  <si>
    <t>07</t>
  </si>
  <si>
    <t>Publicidad y Difusión</t>
  </si>
  <si>
    <t>Servicios Generales</t>
  </si>
  <si>
    <t>09</t>
  </si>
  <si>
    <t>Arriendos</t>
  </si>
  <si>
    <t>Servicios Financieros y de Seguros</t>
  </si>
  <si>
    <t>23</t>
  </si>
  <si>
    <t>24</t>
  </si>
  <si>
    <t>Al Sector Privado</t>
  </si>
  <si>
    <t>001</t>
  </si>
  <si>
    <t>002</t>
  </si>
  <si>
    <t>003</t>
  </si>
  <si>
    <t>004</t>
  </si>
  <si>
    <t>005</t>
  </si>
  <si>
    <t>006</t>
  </si>
  <si>
    <t>007</t>
  </si>
  <si>
    <t>008</t>
  </si>
  <si>
    <t>999</t>
  </si>
  <si>
    <t>Otras Transferencias al Sector Privado</t>
  </si>
  <si>
    <t>080</t>
  </si>
  <si>
    <t>090</t>
  </si>
  <si>
    <t>091</t>
  </si>
  <si>
    <t>092</t>
  </si>
  <si>
    <t>100</t>
  </si>
  <si>
    <t>26</t>
  </si>
  <si>
    <t>Devoluciones</t>
  </si>
  <si>
    <t>29</t>
  </si>
  <si>
    <t>Máquinas y Equipos</t>
  </si>
  <si>
    <t>Equipos Informáticos</t>
  </si>
  <si>
    <t>Programas Informáticos</t>
  </si>
  <si>
    <t>31</t>
  </si>
  <si>
    <t>Estudios Básicos</t>
  </si>
  <si>
    <t>Consultorías</t>
  </si>
  <si>
    <t>Proyectos</t>
  </si>
  <si>
    <t>Obras Civiles</t>
  </si>
  <si>
    <t>Equipamiento</t>
  </si>
  <si>
    <t>33</t>
  </si>
  <si>
    <t>34</t>
  </si>
  <si>
    <t>Cuenta</t>
  </si>
  <si>
    <t>03.01</t>
  </si>
  <si>
    <t>03.02</t>
  </si>
  <si>
    <t>03.03</t>
  </si>
  <si>
    <t>05.03</t>
  </si>
  <si>
    <t>06.01</t>
  </si>
  <si>
    <t>06.03</t>
  </si>
  <si>
    <t>08.01</t>
  </si>
  <si>
    <t>08.02</t>
  </si>
  <si>
    <t>08.03</t>
  </si>
  <si>
    <t>08.04</t>
  </si>
  <si>
    <t>08.99</t>
  </si>
  <si>
    <t>10.03</t>
  </si>
  <si>
    <t>10.04</t>
  </si>
  <si>
    <t>12.10</t>
  </si>
  <si>
    <t>21</t>
  </si>
  <si>
    <t>21.01</t>
  </si>
  <si>
    <t>21.02</t>
  </si>
  <si>
    <t>21.03</t>
  </si>
  <si>
    <t>21.04</t>
  </si>
  <si>
    <t>22.01</t>
  </si>
  <si>
    <t>22.02</t>
  </si>
  <si>
    <t>22.03</t>
  </si>
  <si>
    <t>22.04</t>
  </si>
  <si>
    <t>22.05</t>
  </si>
  <si>
    <t>22.06</t>
  </si>
  <si>
    <t>22.07</t>
  </si>
  <si>
    <t>22.08</t>
  </si>
  <si>
    <t>22.09</t>
  </si>
  <si>
    <t>22.10</t>
  </si>
  <si>
    <t>22.11</t>
  </si>
  <si>
    <t>22.12</t>
  </si>
  <si>
    <t>24.01</t>
  </si>
  <si>
    <t>24.01.001</t>
  </si>
  <si>
    <t>24.01.002</t>
  </si>
  <si>
    <t>24.01.003</t>
  </si>
  <si>
    <t>24.01.004</t>
  </si>
  <si>
    <t>24.01.006</t>
  </si>
  <si>
    <t>24.01.005</t>
  </si>
  <si>
    <t>24.01.007</t>
  </si>
  <si>
    <t>24.01.008</t>
  </si>
  <si>
    <t>24.01.999</t>
  </si>
  <si>
    <t>24.03</t>
  </si>
  <si>
    <t>24.03.002</t>
  </si>
  <si>
    <t>24.03.080</t>
  </si>
  <si>
    <t>24.03.090</t>
  </si>
  <si>
    <t>24.03.091</t>
  </si>
  <si>
    <t>24.03.092</t>
  </si>
  <si>
    <t>24.03.100</t>
  </si>
  <si>
    <t>26.01</t>
  </si>
  <si>
    <t>26.02</t>
  </si>
  <si>
    <t>26.04</t>
  </si>
  <si>
    <t>29.03</t>
  </si>
  <si>
    <t>29.04</t>
  </si>
  <si>
    <t>29.05</t>
  </si>
  <si>
    <t>29.06</t>
  </si>
  <si>
    <t>29.07</t>
  </si>
  <si>
    <t>31.01</t>
  </si>
  <si>
    <t>31.01.002</t>
  </si>
  <si>
    <t>31.02</t>
  </si>
  <si>
    <t>31.02.002</t>
  </si>
  <si>
    <t>31.02.004</t>
  </si>
  <si>
    <t>31.02.005</t>
  </si>
  <si>
    <t>32.06</t>
  </si>
  <si>
    <t>33.01.003</t>
  </si>
  <si>
    <t>33.03</t>
  </si>
  <si>
    <t>34.01</t>
  </si>
  <si>
    <t>Sub</t>
  </si>
  <si>
    <t>Item</t>
  </si>
  <si>
    <t>Asig</t>
  </si>
  <si>
    <t>Ingreso</t>
  </si>
  <si>
    <t>Inicial M$</t>
  </si>
  <si>
    <t>Vigente M$</t>
  </si>
  <si>
    <t>Percibido M$</t>
  </si>
  <si>
    <t>Ingresos</t>
  </si>
  <si>
    <t>Nombre Cuenta</t>
  </si>
  <si>
    <t>Devengado M$</t>
  </si>
  <si>
    <t>C x P Gastos en Personal</t>
  </si>
  <si>
    <t>Personal de Planta</t>
  </si>
  <si>
    <t>Otras Gastos en Personal</t>
  </si>
  <si>
    <t>C x P Bienes y Servicios de Consumo</t>
  </si>
  <si>
    <t>Combustibles y Lubricantes</t>
  </si>
  <si>
    <t>Materiales de Uso o Consumo</t>
  </si>
  <si>
    <t>Mantenimiento y Reparaciones</t>
  </si>
  <si>
    <t>Servicios Técnicos y Profesionales</t>
  </si>
  <si>
    <t>Otros Gastos en Bienes y Servicios  de Consumo</t>
  </si>
  <si>
    <t>C x P Prestaciones de Seguridad Social</t>
  </si>
  <si>
    <t>C x P Transferencias Corrientes</t>
  </si>
  <si>
    <t>Fondos de Emergencia ¹</t>
  </si>
  <si>
    <t xml:space="preserve">Educación  Personas Jurídicas Privadas, Art. 13, </t>
  </si>
  <si>
    <t>Salud  Personas Jurídicas Privadas, Art. 13, D.F.</t>
  </si>
  <si>
    <t>Organizaciones Comunitarias ¹</t>
  </si>
  <si>
    <t>Otras Personas Jurídicas Privadas ¹</t>
  </si>
  <si>
    <t>Voluntariado ¹</t>
  </si>
  <si>
    <t>Asistencia Social a Personas Naturales ¹</t>
  </si>
  <si>
    <t>Premios y Otros ¹</t>
  </si>
  <si>
    <t>Otras Transferencias al Sector Privado ¹</t>
  </si>
  <si>
    <t>A  Otras  Entidades  Públicas</t>
  </si>
  <si>
    <t>Alos Servicios de Salud ¹</t>
  </si>
  <si>
    <t>A las Asociaciones ¹</t>
  </si>
  <si>
    <t>Al Fondo Común Municipal  Permisos de Circulación ¹</t>
  </si>
  <si>
    <t>Al Fondo Común Municipal  Patentes Municipales ¹</t>
  </si>
  <si>
    <t>Al Fondo Común Municipal  Multas ¹</t>
  </si>
  <si>
    <t>A Otras Municipalidades</t>
  </si>
  <si>
    <t>C x P Otros Gastos Corrientes</t>
  </si>
  <si>
    <t>Compensaciones por daños a terceros y/o a la propi</t>
  </si>
  <si>
    <t>Aplicación Fondos de Terceros</t>
  </si>
  <si>
    <t>C x P Adquisición de Activos no Financieros</t>
  </si>
  <si>
    <t>C x P Iniciativas de Inversión</t>
  </si>
  <si>
    <t>C x P Transferencias de Capital</t>
  </si>
  <si>
    <t>C x P Servicio de la Deuda</t>
  </si>
  <si>
    <t>Deuda Flotante</t>
  </si>
  <si>
    <t>Prestaciones Sociales del Empleador</t>
  </si>
  <si>
    <t>Percibido/inicial</t>
  </si>
  <si>
    <t>Devengado/inicial</t>
  </si>
  <si>
    <t>C x C Transferencias para Gastos de Capital</t>
  </si>
  <si>
    <t>De Otras Entidades Públicas</t>
  </si>
  <si>
    <t>Gastos</t>
  </si>
  <si>
    <t>Por Anticipos a Contratistas</t>
  </si>
  <si>
    <t>Gastos Administrativos</t>
  </si>
  <si>
    <t>Amortización Deuda Interna</t>
  </si>
  <si>
    <t>DIRECCION DE SECPLA</t>
  </si>
  <si>
    <t>Organizaciones Comunitarias</t>
  </si>
  <si>
    <t>Gasto</t>
  </si>
  <si>
    <t>Otros Activos no Financieros</t>
  </si>
  <si>
    <t>Obligado M$</t>
  </si>
  <si>
    <t>A Otras Entidades Públicas</t>
  </si>
  <si>
    <t>099</t>
  </si>
  <si>
    <t>Prestaciones Previsionales</t>
  </si>
  <si>
    <t>C x P Íntegros al Fisco</t>
  </si>
  <si>
    <t>Otros Integros al Fisco</t>
  </si>
  <si>
    <t>A los Servicios Regionales de Vivienda y Urbanización</t>
  </si>
  <si>
    <t>C x P Préstamos</t>
  </si>
  <si>
    <t>Por  Anticipos  a Contratistas</t>
  </si>
  <si>
    <t>Presupuesto 2024</t>
  </si>
  <si>
    <t>Al 30 de Junio de 2024</t>
  </si>
  <si>
    <t>Percibido a Junio 2023 M$</t>
  </si>
  <si>
    <t>Valor Real Ingreso (4,2%)</t>
  </si>
  <si>
    <t>Devengado a Junio 2023 M$</t>
  </si>
  <si>
    <t>Valor Real Gasto (4,2%)</t>
  </si>
  <si>
    <t>Anexo 1</t>
  </si>
  <si>
    <t>Percibido/ 
Vigente</t>
  </si>
  <si>
    <t>Proyectado M$</t>
  </si>
  <si>
    <t>Devengado a 
Junio 2023 M$</t>
  </si>
  <si>
    <t>Devengado/
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</si>
</sst>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.00_-;\-&quot;$&quot;\ * #,##0.00_-;_-&quot;$&quot;\ * &quot;-&quot;??_-;_-@_-"/>
    <numFmt numFmtId="165" formatCode="0.0%"/>
    <numFmt numFmtId="166" formatCode="_-&quot;$&quot;\ * #,##0_-;\-&quot;$&quot;\ * #,##0_-;_-&quot;$&quot;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6.95"/>
      <color indexed="8"/>
      <name val="Times New Roman"/>
      <family val="1"/>
    </font>
    <font>
      <b/>
      <sz val="11"/>
      <color rgb="FFFF0000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99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164" fontId="0" fillId="2" borderId="0" xfId="2" applyFont="1" applyFill="1" applyAlignment="1">
      <alignment vertical="center"/>
    </xf>
    <xf numFmtId="0" fontId="6" fillId="2" borderId="3" xfId="0" quotePrefix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1" xfId="0" quotePrefix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horizontal="center" vertical="center"/>
    </xf>
    <xf numFmtId="0" fontId="6" fillId="2" borderId="10" xfId="0" quotePrefix="1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6" fontId="4" fillId="2" borderId="0" xfId="2" applyNumberFormat="1" applyFont="1" applyFill="1" applyBorder="1" applyAlignment="1">
      <alignment horizontal="right" vertical="center"/>
    </xf>
    <xf numFmtId="9" fontId="3" fillId="2" borderId="0" xfId="1" applyFont="1" applyFill="1" applyBorder="1" applyAlignment="1">
      <alignment horizontal="center" vertical="center"/>
    </xf>
    <xf numFmtId="0" fontId="6" fillId="0" borderId="3" xfId="0" quotePrefix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66" fontId="8" fillId="0" borderId="3" xfId="2" applyNumberFormat="1" applyFont="1" applyFill="1" applyBorder="1" applyAlignment="1">
      <alignment horizontal="right" vertical="center"/>
    </xf>
    <xf numFmtId="0" fontId="6" fillId="0" borderId="4" xfId="0" quotePrefix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66" fontId="4" fillId="0" borderId="3" xfId="2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0" fontId="6" fillId="2" borderId="23" xfId="0" quotePrefix="1" applyFont="1" applyFill="1" applyBorder="1" applyAlignment="1">
      <alignment horizontal="center" vertical="center"/>
    </xf>
    <xf numFmtId="0" fontId="6" fillId="2" borderId="20" xfId="0" quotePrefix="1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165" fontId="3" fillId="0" borderId="3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 vertical="center"/>
    </xf>
    <xf numFmtId="165" fontId="3" fillId="0" borderId="22" xfId="1" applyNumberFormat="1" applyFont="1" applyFill="1" applyBorder="1" applyAlignment="1">
      <alignment horizontal="center" vertical="center"/>
    </xf>
    <xf numFmtId="165" fontId="3" fillId="2" borderId="22" xfId="1" applyNumberFormat="1" applyFont="1" applyFill="1" applyBorder="1" applyAlignment="1">
      <alignment horizontal="center" vertical="center"/>
    </xf>
    <xf numFmtId="165" fontId="3" fillId="2" borderId="25" xfId="1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6" fontId="4" fillId="0" borderId="5" xfId="2" applyNumberFormat="1" applyFont="1" applyFill="1" applyBorder="1" applyAlignment="1">
      <alignment horizontal="right" vertical="center"/>
    </xf>
    <xf numFmtId="166" fontId="4" fillId="0" borderId="20" xfId="2" applyNumberFormat="1" applyFont="1" applyFill="1" applyBorder="1" applyAlignment="1">
      <alignment horizontal="right" vertical="center"/>
    </xf>
    <xf numFmtId="166" fontId="8" fillId="0" borderId="20" xfId="2" applyNumberFormat="1" applyFont="1" applyFill="1" applyBorder="1" applyAlignment="1">
      <alignment horizontal="right" vertical="center"/>
    </xf>
    <xf numFmtId="166" fontId="4" fillId="0" borderId="22" xfId="2" applyNumberFormat="1" applyFont="1" applyFill="1" applyBorder="1" applyAlignment="1">
      <alignment horizontal="right" vertical="center"/>
    </xf>
    <xf numFmtId="166" fontId="4" fillId="0" borderId="0" xfId="2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vertical="center"/>
    </xf>
    <xf numFmtId="166" fontId="8" fillId="0" borderId="0" xfId="2" applyNumberFormat="1" applyFont="1" applyFill="1" applyBorder="1" applyAlignment="1">
      <alignment horizontal="right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166" fontId="4" fillId="0" borderId="25" xfId="2" applyNumberFormat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166" fontId="8" fillId="0" borderId="9" xfId="2" applyNumberFormat="1" applyFont="1" applyFill="1" applyBorder="1" applyAlignment="1">
      <alignment horizontal="right" vertical="center"/>
    </xf>
    <xf numFmtId="165" fontId="3" fillId="2" borderId="9" xfId="1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65" fontId="3" fillId="0" borderId="9" xfId="1" applyNumberFormat="1" applyFont="1" applyFill="1" applyBorder="1" applyAlignment="1">
      <alignment horizontal="center" vertical="center"/>
    </xf>
    <xf numFmtId="165" fontId="3" fillId="0" borderId="26" xfId="1" applyNumberFormat="1" applyFont="1" applyFill="1" applyBorder="1" applyAlignment="1">
      <alignment horizontal="center" vertical="center"/>
    </xf>
    <xf numFmtId="166" fontId="4" fillId="0" borderId="24" xfId="2" applyNumberFormat="1" applyFont="1" applyFill="1" applyBorder="1" applyAlignment="1">
      <alignment horizontal="right" vertical="center"/>
    </xf>
    <xf numFmtId="166" fontId="0" fillId="0" borderId="0" xfId="0" applyNumberFormat="1" applyAlignment="1">
      <alignment vertical="center"/>
    </xf>
    <xf numFmtId="166" fontId="0" fillId="2" borderId="0" xfId="0" applyNumberFormat="1" applyFill="1" applyAlignment="1">
      <alignment horizontal="center" vertical="center"/>
    </xf>
    <xf numFmtId="166" fontId="5" fillId="0" borderId="3" xfId="2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9" fillId="4" borderId="18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7" fillId="4" borderId="13" xfId="0" applyFont="1" applyFill="1" applyBorder="1" applyAlignment="1">
      <alignment horizontal="center" vertical="center" textRotation="90"/>
    </xf>
    <xf numFmtId="0" fontId="7" fillId="4" borderId="19" xfId="0" applyFont="1" applyFill="1" applyBorder="1" applyAlignment="1">
      <alignment horizontal="center" vertical="center" textRotation="90"/>
    </xf>
    <xf numFmtId="0" fontId="7" fillId="4" borderId="14" xfId="0" applyFont="1" applyFill="1" applyBorder="1" applyAlignment="1">
      <alignment horizontal="center" vertical="center" textRotation="90"/>
    </xf>
    <xf numFmtId="0" fontId="7" fillId="4" borderId="0" xfId="0" applyFont="1" applyFill="1" applyAlignment="1">
      <alignment horizontal="center" vertical="center" textRotation="90"/>
    </xf>
    <xf numFmtId="0" fontId="7" fillId="3" borderId="14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 textRotation="90"/>
    </xf>
    <xf numFmtId="0" fontId="7" fillId="4" borderId="17" xfId="0" applyFont="1" applyFill="1" applyBorder="1" applyAlignment="1">
      <alignment horizontal="center" vertical="center" textRotation="90"/>
    </xf>
  </cellXfs>
  <cellStyles count="4">
    <cellStyle name="Moneda" xfId="2" builtinId="4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"/>
  <sheetViews>
    <sheetView tabSelected="1" topLeftCell="B1" zoomScaleNormal="100" zoomScaleSheetLayoutView="85" workbookViewId="0">
      <selection activeCell="J41" sqref="J41"/>
    </sheetView>
  </sheetViews>
  <sheetFormatPr baseColWidth="10" defaultRowHeight="15" x14ac:dyDescent="0.25"/>
  <cols>
    <col min="1" max="1" width="11.42578125" style="3" hidden="1" customWidth="1"/>
    <col min="2" max="4" width="4.28515625" style="7" customWidth="1"/>
    <col min="5" max="5" width="43.42578125" style="3" customWidth="1"/>
    <col min="6" max="6" width="21.5703125" style="37" hidden="1" customWidth="1"/>
    <col min="7" max="7" width="17" style="37" customWidth="1"/>
    <col min="8" max="8" width="16.7109375" style="37" customWidth="1"/>
    <col min="9" max="9" width="17.7109375" style="37" hidden="1" customWidth="1"/>
    <col min="10" max="10" width="16.7109375" style="37" customWidth="1"/>
    <col min="11" max="11" width="14.85546875" style="3" hidden="1" customWidth="1"/>
    <col min="12" max="12" width="10.85546875" style="3" customWidth="1"/>
    <col min="13" max="13" width="26.5703125" style="37" hidden="1" customWidth="1"/>
    <col min="14" max="14" width="23.28515625" style="37" customWidth="1"/>
    <col min="15" max="15" width="14" style="3" bestFit="1" customWidth="1"/>
    <col min="16" max="16" width="13" style="3" bestFit="1" customWidth="1"/>
    <col min="17" max="16384" width="11.42578125" style="3"/>
  </cols>
  <sheetData>
    <row r="1" spans="1:14" x14ac:dyDescent="0.25">
      <c r="F1" s="7"/>
      <c r="G1" s="7"/>
      <c r="H1" s="7"/>
      <c r="I1" s="7"/>
      <c r="J1" s="3"/>
      <c r="K1" s="7"/>
      <c r="M1" s="3"/>
      <c r="N1" s="3"/>
    </row>
    <row r="2" spans="1:14" ht="19.5" x14ac:dyDescent="0.25">
      <c r="B2" s="91" t="s">
        <v>200</v>
      </c>
      <c r="C2" s="91"/>
      <c r="D2" s="91"/>
      <c r="E2" s="91"/>
      <c r="F2" s="91"/>
      <c r="G2" s="91"/>
      <c r="H2" s="91"/>
      <c r="I2" s="91"/>
      <c r="J2" s="91"/>
      <c r="K2" s="64"/>
      <c r="M2" s="3"/>
      <c r="N2" s="88" t="s">
        <v>219</v>
      </c>
    </row>
    <row r="3" spans="1:14" ht="21" x14ac:dyDescent="0.25">
      <c r="E3" s="30" t="s">
        <v>0</v>
      </c>
      <c r="F3" s="3" t="s">
        <v>214</v>
      </c>
      <c r="G3" s="3"/>
      <c r="H3" s="7"/>
      <c r="I3" s="7"/>
      <c r="J3" s="30"/>
      <c r="K3" s="7"/>
      <c r="L3" s="6"/>
      <c r="M3" s="30"/>
      <c r="N3" s="30"/>
    </row>
    <row r="4" spans="1:14" ht="15.75" thickBot="1" x14ac:dyDescent="0.3">
      <c r="E4" s="6"/>
      <c r="F4" s="7"/>
      <c r="G4" s="7"/>
      <c r="H4" s="7"/>
      <c r="I4" s="7"/>
      <c r="J4" s="6"/>
      <c r="K4" s="7"/>
      <c r="L4" s="6"/>
      <c r="M4" s="6"/>
      <c r="N4" s="6"/>
    </row>
    <row r="5" spans="1:14" x14ac:dyDescent="0.25">
      <c r="A5" s="8"/>
      <c r="B5" s="92" t="s">
        <v>146</v>
      </c>
      <c r="C5" s="94" t="s">
        <v>147</v>
      </c>
      <c r="D5" s="94" t="s">
        <v>148</v>
      </c>
      <c r="E5" s="26" t="s">
        <v>153</v>
      </c>
      <c r="F5" s="96" t="s">
        <v>213</v>
      </c>
      <c r="G5" s="96"/>
      <c r="H5" s="96"/>
      <c r="I5" s="26" t="s">
        <v>149</v>
      </c>
      <c r="J5" s="26" t="s">
        <v>149</v>
      </c>
      <c r="K5" s="28" t="s">
        <v>1</v>
      </c>
      <c r="L5" s="29" t="s">
        <v>1</v>
      </c>
      <c r="M5" s="73" t="s">
        <v>149</v>
      </c>
      <c r="N5" s="73" t="s">
        <v>216</v>
      </c>
    </row>
    <row r="6" spans="1:14" ht="26.25" thickBot="1" x14ac:dyDescent="0.3">
      <c r="A6" s="9" t="s">
        <v>79</v>
      </c>
      <c r="B6" s="93"/>
      <c r="C6" s="95"/>
      <c r="D6" s="95"/>
      <c r="E6" s="46" t="s">
        <v>154</v>
      </c>
      <c r="F6" s="47" t="s">
        <v>150</v>
      </c>
      <c r="G6" s="47" t="s">
        <v>151</v>
      </c>
      <c r="H6" s="47" t="s">
        <v>221</v>
      </c>
      <c r="I6" s="46" t="s">
        <v>155</v>
      </c>
      <c r="J6" s="46" t="s">
        <v>152</v>
      </c>
      <c r="K6" s="45" t="s">
        <v>192</v>
      </c>
      <c r="L6" s="89" t="s">
        <v>220</v>
      </c>
      <c r="M6" s="74" t="s">
        <v>215</v>
      </c>
      <c r="N6" s="74" t="s">
        <v>215</v>
      </c>
    </row>
    <row r="7" spans="1:14" ht="22.5" customHeight="1" x14ac:dyDescent="0.25">
      <c r="A7" s="1" t="s">
        <v>2</v>
      </c>
      <c r="B7" s="17" t="s">
        <v>2</v>
      </c>
      <c r="C7" s="18"/>
      <c r="D7" s="19"/>
      <c r="E7" s="20" t="s">
        <v>3</v>
      </c>
      <c r="F7" s="65">
        <f t="shared" ref="F7" si="0">SUM(F8:F10)</f>
        <v>150382675</v>
      </c>
      <c r="G7" s="65">
        <v>151532675</v>
      </c>
      <c r="H7" s="65">
        <v>76375257</v>
      </c>
      <c r="I7" s="65">
        <v>85004365.127000004</v>
      </c>
      <c r="J7" s="65">
        <v>76119386.935000002</v>
      </c>
      <c r="K7" s="56">
        <f t="shared" ref="K7:K27" si="1">J7/F7</f>
        <v>0.50617125234007176</v>
      </c>
      <c r="L7" s="56">
        <f t="shared" ref="L7:L30" si="2">J7/G7</f>
        <v>0.50232985681141051</v>
      </c>
      <c r="M7" s="43">
        <v>71037132.804000005</v>
      </c>
      <c r="N7" s="43">
        <f>M7*1.042</f>
        <v>74020692.381768003</v>
      </c>
    </row>
    <row r="8" spans="1:14" s="37" customFormat="1" ht="22.5" customHeight="1" x14ac:dyDescent="0.25">
      <c r="A8" s="36" t="s">
        <v>80</v>
      </c>
      <c r="B8" s="38"/>
      <c r="C8" s="33" t="s">
        <v>4</v>
      </c>
      <c r="D8" s="34"/>
      <c r="E8" s="39" t="s">
        <v>5</v>
      </c>
      <c r="F8" s="40">
        <v>90034255</v>
      </c>
      <c r="G8" s="40">
        <v>91184255</v>
      </c>
      <c r="H8" s="40">
        <v>43679879</v>
      </c>
      <c r="I8" s="40">
        <v>51489138.707000002</v>
      </c>
      <c r="J8" s="40">
        <v>42617827.729999997</v>
      </c>
      <c r="K8" s="56">
        <f t="shared" si="1"/>
        <v>0.47335125647454956</v>
      </c>
      <c r="L8" s="56">
        <f t="shared" si="2"/>
        <v>0.46738143257298093</v>
      </c>
      <c r="M8" s="40">
        <v>37913868.677000001</v>
      </c>
      <c r="N8" s="40">
        <f t="shared" ref="N8:N30" si="3">M8*1.042</f>
        <v>39506251.161434002</v>
      </c>
    </row>
    <row r="9" spans="1:14" s="37" customFormat="1" ht="22.5" customHeight="1" x14ac:dyDescent="0.25">
      <c r="A9" s="36" t="s">
        <v>81</v>
      </c>
      <c r="B9" s="38"/>
      <c r="C9" s="33" t="s">
        <v>6</v>
      </c>
      <c r="D9" s="34"/>
      <c r="E9" s="39" t="s">
        <v>7</v>
      </c>
      <c r="F9" s="40">
        <v>26156172</v>
      </c>
      <c r="G9" s="40">
        <v>26156172</v>
      </c>
      <c r="H9" s="40">
        <v>20400536</v>
      </c>
      <c r="I9" s="40">
        <v>21287731.396000002</v>
      </c>
      <c r="J9" s="40">
        <v>21274064.181000002</v>
      </c>
      <c r="K9" s="56">
        <f t="shared" si="1"/>
        <v>0.81334777049944473</v>
      </c>
      <c r="L9" s="56">
        <f t="shared" si="2"/>
        <v>0.81334777049944473</v>
      </c>
      <c r="M9" s="40">
        <v>20865233.421</v>
      </c>
      <c r="N9" s="40">
        <f t="shared" si="3"/>
        <v>21741573.224682</v>
      </c>
    </row>
    <row r="10" spans="1:14" s="37" customFormat="1" ht="22.5" customHeight="1" x14ac:dyDescent="0.25">
      <c r="A10" s="36" t="s">
        <v>82</v>
      </c>
      <c r="B10" s="38"/>
      <c r="C10" s="33" t="s">
        <v>2</v>
      </c>
      <c r="D10" s="35"/>
      <c r="E10" s="39" t="s">
        <v>8</v>
      </c>
      <c r="F10" s="40">
        <v>34192248</v>
      </c>
      <c r="G10" s="40">
        <v>34192248</v>
      </c>
      <c r="H10" s="40">
        <v>12294842</v>
      </c>
      <c r="I10" s="40">
        <v>12227495.024</v>
      </c>
      <c r="J10" s="40">
        <v>12227495.024</v>
      </c>
      <c r="K10" s="56">
        <f t="shared" si="1"/>
        <v>0.35761015257025514</v>
      </c>
      <c r="L10" s="56">
        <f t="shared" si="2"/>
        <v>0.35761015257025514</v>
      </c>
      <c r="M10" s="40">
        <v>12258030.706</v>
      </c>
      <c r="N10" s="40">
        <f t="shared" si="3"/>
        <v>12772867.995652001</v>
      </c>
    </row>
    <row r="11" spans="1:14" s="37" customFormat="1" ht="22.5" customHeight="1" x14ac:dyDescent="0.25">
      <c r="A11" s="36" t="s">
        <v>9</v>
      </c>
      <c r="B11" s="41" t="s">
        <v>9</v>
      </c>
      <c r="C11" s="33"/>
      <c r="D11" s="35"/>
      <c r="E11" s="42" t="s">
        <v>10</v>
      </c>
      <c r="F11" s="43">
        <f t="shared" ref="F11" si="4">SUM(F12)</f>
        <v>15298979</v>
      </c>
      <c r="G11" s="43">
        <v>16289541</v>
      </c>
      <c r="H11" s="43">
        <v>8793218</v>
      </c>
      <c r="I11" s="43">
        <v>8290411.2089999998</v>
      </c>
      <c r="J11" s="43">
        <v>8290411.2089999998</v>
      </c>
      <c r="K11" s="56">
        <f t="shared" si="1"/>
        <v>0.54189310338944841</v>
      </c>
      <c r="L11" s="56">
        <f t="shared" si="2"/>
        <v>0.5089407497117322</v>
      </c>
      <c r="M11" s="43">
        <v>7655102.1830000002</v>
      </c>
      <c r="N11" s="43">
        <f t="shared" si="3"/>
        <v>7976616.4746860005</v>
      </c>
    </row>
    <row r="12" spans="1:14" s="37" customFormat="1" ht="22.5" customHeight="1" x14ac:dyDescent="0.25">
      <c r="A12" s="36" t="s">
        <v>83</v>
      </c>
      <c r="B12" s="38"/>
      <c r="C12" s="33" t="s">
        <v>11</v>
      </c>
      <c r="D12" s="34"/>
      <c r="E12" s="39" t="s">
        <v>12</v>
      </c>
      <c r="F12" s="40">
        <v>15298979</v>
      </c>
      <c r="G12" s="40">
        <v>16289541</v>
      </c>
      <c r="H12" s="40">
        <v>8793218</v>
      </c>
      <c r="I12" s="40">
        <v>8290411.2089999998</v>
      </c>
      <c r="J12" s="40">
        <v>8290411.2089999998</v>
      </c>
      <c r="K12" s="56">
        <f t="shared" si="1"/>
        <v>0.54189310338944841</v>
      </c>
      <c r="L12" s="56">
        <f t="shared" si="2"/>
        <v>0.5089407497117322</v>
      </c>
      <c r="M12" s="40">
        <v>7655102.1830000002</v>
      </c>
      <c r="N12" s="40">
        <f t="shared" si="3"/>
        <v>7976616.4746860005</v>
      </c>
    </row>
    <row r="13" spans="1:14" s="37" customFormat="1" ht="22.5" customHeight="1" x14ac:dyDescent="0.25">
      <c r="A13" s="36" t="s">
        <v>13</v>
      </c>
      <c r="B13" s="41" t="s">
        <v>13</v>
      </c>
      <c r="C13" s="33"/>
      <c r="D13" s="35"/>
      <c r="E13" s="42" t="s">
        <v>14</v>
      </c>
      <c r="F13" s="43">
        <f t="shared" ref="F13" si="5">SUM(F14:F15)</f>
        <v>1222858</v>
      </c>
      <c r="G13" s="43">
        <v>1222858</v>
      </c>
      <c r="H13" s="43">
        <v>629434</v>
      </c>
      <c r="I13" s="43">
        <v>406445.72100000002</v>
      </c>
      <c r="J13" s="43">
        <v>406445.72100000002</v>
      </c>
      <c r="K13" s="56">
        <f t="shared" si="1"/>
        <v>0.3323736042942026</v>
      </c>
      <c r="L13" s="56">
        <f t="shared" si="2"/>
        <v>0.3323736042942026</v>
      </c>
      <c r="M13" s="43">
        <v>463076.06599999999</v>
      </c>
      <c r="N13" s="43">
        <f t="shared" si="3"/>
        <v>482525.26077200001</v>
      </c>
    </row>
    <row r="14" spans="1:14" s="37" customFormat="1" ht="22.5" customHeight="1" x14ac:dyDescent="0.25">
      <c r="A14" s="36" t="s">
        <v>84</v>
      </c>
      <c r="B14" s="38"/>
      <c r="C14" s="33" t="s">
        <v>4</v>
      </c>
      <c r="D14" s="35"/>
      <c r="E14" s="39" t="s">
        <v>15</v>
      </c>
      <c r="F14" s="40">
        <v>22858</v>
      </c>
      <c r="G14" s="40">
        <v>22858</v>
      </c>
      <c r="H14" s="40">
        <v>3492</v>
      </c>
      <c r="I14" s="40">
        <v>4200</v>
      </c>
      <c r="J14" s="40">
        <v>4200</v>
      </c>
      <c r="K14" s="56">
        <f t="shared" si="1"/>
        <v>0.18374310963338875</v>
      </c>
      <c r="L14" s="56">
        <f t="shared" si="2"/>
        <v>0.18374310963338875</v>
      </c>
      <c r="M14" s="40">
        <v>4200</v>
      </c>
      <c r="N14" s="40">
        <f t="shared" si="3"/>
        <v>4376.4000000000005</v>
      </c>
    </row>
    <row r="15" spans="1:14" s="37" customFormat="1" ht="22.5" customHeight="1" x14ac:dyDescent="0.25">
      <c r="A15" s="36" t="s">
        <v>85</v>
      </c>
      <c r="B15" s="38"/>
      <c r="C15" s="33" t="s">
        <v>2</v>
      </c>
      <c r="D15" s="34"/>
      <c r="E15" s="39" t="s">
        <v>16</v>
      </c>
      <c r="F15" s="40">
        <v>1200000</v>
      </c>
      <c r="G15" s="40">
        <v>1200000</v>
      </c>
      <c r="H15" s="40">
        <v>625942</v>
      </c>
      <c r="I15" s="40">
        <v>402245.72100000002</v>
      </c>
      <c r="J15" s="40">
        <v>402245.72100000002</v>
      </c>
      <c r="K15" s="56">
        <f t="shared" si="1"/>
        <v>0.3352047675</v>
      </c>
      <c r="L15" s="56">
        <f t="shared" si="2"/>
        <v>0.3352047675</v>
      </c>
      <c r="M15" s="40">
        <v>458876.06599999999</v>
      </c>
      <c r="N15" s="40">
        <f t="shared" si="3"/>
        <v>478148.86077199999</v>
      </c>
    </row>
    <row r="16" spans="1:14" s="37" customFormat="1" ht="22.5" customHeight="1" x14ac:dyDescent="0.25">
      <c r="A16" s="36" t="s">
        <v>17</v>
      </c>
      <c r="B16" s="41" t="s">
        <v>17</v>
      </c>
      <c r="C16" s="33"/>
      <c r="D16" s="35"/>
      <c r="E16" s="42" t="s">
        <v>18</v>
      </c>
      <c r="F16" s="43">
        <f t="shared" ref="F16" si="6">SUM(F17:F21)</f>
        <v>17167673</v>
      </c>
      <c r="G16" s="43">
        <v>17349914</v>
      </c>
      <c r="H16" s="43">
        <v>8124105</v>
      </c>
      <c r="I16" s="43">
        <v>8844836.4409999996</v>
      </c>
      <c r="J16" s="43">
        <v>8522219.2219999991</v>
      </c>
      <c r="K16" s="56">
        <f t="shared" si="1"/>
        <v>0.49641085440059346</v>
      </c>
      <c r="L16" s="56">
        <f t="shared" si="2"/>
        <v>0.49119662621958815</v>
      </c>
      <c r="M16" s="43">
        <v>8067081.3030000003</v>
      </c>
      <c r="N16" s="43">
        <f t="shared" si="3"/>
        <v>8405898.7177260015</v>
      </c>
    </row>
    <row r="17" spans="1:18" s="37" customFormat="1" ht="22.5" customHeight="1" x14ac:dyDescent="0.25">
      <c r="A17" s="36" t="s">
        <v>86</v>
      </c>
      <c r="B17" s="38"/>
      <c r="C17" s="33" t="s">
        <v>4</v>
      </c>
      <c r="D17" s="35"/>
      <c r="E17" s="39" t="s">
        <v>19</v>
      </c>
      <c r="F17" s="40">
        <v>304581</v>
      </c>
      <c r="G17" s="40">
        <v>304581</v>
      </c>
      <c r="H17" s="40">
        <v>122351</v>
      </c>
      <c r="I17" s="40">
        <v>447178.87</v>
      </c>
      <c r="J17" s="40">
        <v>152426.236</v>
      </c>
      <c r="K17" s="56">
        <f t="shared" si="1"/>
        <v>0.50044564828403615</v>
      </c>
      <c r="L17" s="56">
        <f t="shared" si="2"/>
        <v>0.50044564828403615</v>
      </c>
      <c r="M17" s="40">
        <v>129554.38800000001</v>
      </c>
      <c r="N17" s="40">
        <f t="shared" si="3"/>
        <v>134995.672296</v>
      </c>
    </row>
    <row r="18" spans="1:18" s="37" customFormat="1" ht="22.5" customHeight="1" x14ac:dyDescent="0.25">
      <c r="A18" s="36" t="s">
        <v>87</v>
      </c>
      <c r="B18" s="41"/>
      <c r="C18" s="33" t="s">
        <v>6</v>
      </c>
      <c r="D18" s="34"/>
      <c r="E18" s="39" t="s">
        <v>20</v>
      </c>
      <c r="F18" s="40">
        <v>12973722</v>
      </c>
      <c r="G18" s="40">
        <v>12973722</v>
      </c>
      <c r="H18" s="40">
        <v>6029531</v>
      </c>
      <c r="I18" s="40">
        <v>6244715.9709999999</v>
      </c>
      <c r="J18" s="40">
        <v>6216851.3859999999</v>
      </c>
      <c r="K18" s="56">
        <f t="shared" si="1"/>
        <v>0.47918796055596075</v>
      </c>
      <c r="L18" s="56">
        <f t="shared" si="2"/>
        <v>0.47918796055596075</v>
      </c>
      <c r="M18" s="40">
        <v>6135597.892</v>
      </c>
      <c r="N18" s="40">
        <f t="shared" si="3"/>
        <v>6393293.0034640003</v>
      </c>
    </row>
    <row r="19" spans="1:18" s="37" customFormat="1" ht="22.5" customHeight="1" x14ac:dyDescent="0.25">
      <c r="A19" s="36" t="s">
        <v>88</v>
      </c>
      <c r="B19" s="38"/>
      <c r="C19" s="33" t="s">
        <v>2</v>
      </c>
      <c r="D19" s="34"/>
      <c r="E19" s="39" t="s">
        <v>21</v>
      </c>
      <c r="F19" s="40">
        <v>3555988</v>
      </c>
      <c r="G19" s="40">
        <v>3555988</v>
      </c>
      <c r="H19" s="40">
        <v>1554542</v>
      </c>
      <c r="I19" s="40">
        <v>1643209.3049999999</v>
      </c>
      <c r="J19" s="40">
        <v>1643209.3049999999</v>
      </c>
      <c r="K19" s="56">
        <f t="shared" si="1"/>
        <v>0.46209641455482975</v>
      </c>
      <c r="L19" s="56">
        <f t="shared" si="2"/>
        <v>0.46209641455482975</v>
      </c>
      <c r="M19" s="40">
        <v>1566996.4469999999</v>
      </c>
      <c r="N19" s="40">
        <f t="shared" si="3"/>
        <v>1632810.2977740001</v>
      </c>
    </row>
    <row r="20" spans="1:18" s="37" customFormat="1" ht="22.5" customHeight="1" x14ac:dyDescent="0.25">
      <c r="A20" s="36" t="s">
        <v>89</v>
      </c>
      <c r="B20" s="38"/>
      <c r="C20" s="33" t="s">
        <v>22</v>
      </c>
      <c r="D20" s="34"/>
      <c r="E20" s="39" t="s">
        <v>23</v>
      </c>
      <c r="F20" s="40">
        <v>85655</v>
      </c>
      <c r="G20" s="40">
        <v>85655</v>
      </c>
      <c r="H20" s="40">
        <v>63417</v>
      </c>
      <c r="I20" s="40">
        <v>94813.79</v>
      </c>
      <c r="J20" s="40">
        <v>94813.79</v>
      </c>
      <c r="K20" s="56">
        <f t="shared" si="1"/>
        <v>1.1069265075010215</v>
      </c>
      <c r="L20" s="56">
        <f t="shared" si="2"/>
        <v>1.1069265075010215</v>
      </c>
      <c r="M20" s="40">
        <v>74484.67</v>
      </c>
      <c r="N20" s="40">
        <f t="shared" si="3"/>
        <v>77613.026140000002</v>
      </c>
    </row>
    <row r="21" spans="1:18" s="37" customFormat="1" ht="22.5" customHeight="1" x14ac:dyDescent="0.25">
      <c r="A21" s="36" t="s">
        <v>90</v>
      </c>
      <c r="B21" s="41"/>
      <c r="C21" s="44">
        <v>99</v>
      </c>
      <c r="D21" s="34"/>
      <c r="E21" s="39" t="s">
        <v>24</v>
      </c>
      <c r="F21" s="40">
        <v>247727</v>
      </c>
      <c r="G21" s="40">
        <v>429968</v>
      </c>
      <c r="H21" s="40">
        <v>354264</v>
      </c>
      <c r="I21" s="40">
        <v>414918.505</v>
      </c>
      <c r="J21" s="40">
        <v>414918.505</v>
      </c>
      <c r="K21" s="56">
        <f t="shared" si="1"/>
        <v>1.674902231085025</v>
      </c>
      <c r="L21" s="56">
        <f t="shared" si="2"/>
        <v>0.96499856966099806</v>
      </c>
      <c r="M21" s="40">
        <v>160447.90599999999</v>
      </c>
      <c r="N21" s="40">
        <f t="shared" si="3"/>
        <v>167186.71805199998</v>
      </c>
    </row>
    <row r="22" spans="1:18" s="37" customFormat="1" ht="22.5" customHeight="1" x14ac:dyDescent="0.25">
      <c r="A22" s="36" t="s">
        <v>30</v>
      </c>
      <c r="B22" s="38">
        <v>10</v>
      </c>
      <c r="C22" s="44"/>
      <c r="D22" s="34"/>
      <c r="E22" s="42" t="s">
        <v>25</v>
      </c>
      <c r="F22" s="43">
        <f>SUM(F23:F24)</f>
        <v>54850</v>
      </c>
      <c r="G22" s="43">
        <v>54850</v>
      </c>
      <c r="H22" s="43">
        <v>31908</v>
      </c>
      <c r="I22" s="43">
        <v>1100</v>
      </c>
      <c r="J22" s="43">
        <v>1100</v>
      </c>
      <c r="K22" s="56">
        <f t="shared" si="1"/>
        <v>2.0054694621695533E-2</v>
      </c>
      <c r="L22" s="56">
        <f t="shared" si="2"/>
        <v>2.0054694621695533E-2</v>
      </c>
      <c r="M22" s="43">
        <v>1145</v>
      </c>
      <c r="N22" s="43">
        <f t="shared" si="3"/>
        <v>1193.0900000000001</v>
      </c>
    </row>
    <row r="23" spans="1:18" s="37" customFormat="1" ht="22.5" customHeight="1" x14ac:dyDescent="0.25">
      <c r="A23" s="36" t="s">
        <v>91</v>
      </c>
      <c r="B23" s="41"/>
      <c r="C23" s="33" t="s">
        <v>2</v>
      </c>
      <c r="D23" s="34"/>
      <c r="E23" s="39" t="s">
        <v>26</v>
      </c>
      <c r="F23" s="40">
        <v>50000</v>
      </c>
      <c r="G23" s="40">
        <v>50000</v>
      </c>
      <c r="H23" s="40">
        <v>29733</v>
      </c>
      <c r="I23" s="40">
        <v>0</v>
      </c>
      <c r="J23" s="40">
        <v>0</v>
      </c>
      <c r="K23" s="56">
        <f t="shared" si="1"/>
        <v>0</v>
      </c>
      <c r="L23" s="56">
        <f t="shared" si="2"/>
        <v>0</v>
      </c>
      <c r="M23" s="40">
        <v>0</v>
      </c>
      <c r="N23" s="43">
        <f t="shared" si="3"/>
        <v>0</v>
      </c>
    </row>
    <row r="24" spans="1:18" s="37" customFormat="1" ht="22.5" customHeight="1" x14ac:dyDescent="0.25">
      <c r="A24" s="36" t="s">
        <v>92</v>
      </c>
      <c r="B24" s="41"/>
      <c r="C24" s="33" t="s">
        <v>22</v>
      </c>
      <c r="D24" s="34"/>
      <c r="E24" s="39" t="s">
        <v>27</v>
      </c>
      <c r="F24" s="40">
        <v>4850</v>
      </c>
      <c r="G24" s="40">
        <v>4850</v>
      </c>
      <c r="H24" s="40">
        <v>2175</v>
      </c>
      <c r="I24" s="40">
        <v>1100</v>
      </c>
      <c r="J24" s="40">
        <v>1100</v>
      </c>
      <c r="K24" s="56">
        <f t="shared" si="1"/>
        <v>0.22680412371134021</v>
      </c>
      <c r="L24" s="56">
        <f t="shared" si="2"/>
        <v>0.22680412371134021</v>
      </c>
      <c r="M24" s="40">
        <v>1145</v>
      </c>
      <c r="N24" s="40">
        <f t="shared" si="3"/>
        <v>1193.0900000000001</v>
      </c>
    </row>
    <row r="25" spans="1:18" ht="22.5" customHeight="1" x14ac:dyDescent="0.25">
      <c r="A25" s="1" t="s">
        <v>28</v>
      </c>
      <c r="B25" s="22" t="s">
        <v>28</v>
      </c>
      <c r="C25" s="12"/>
      <c r="D25" s="13"/>
      <c r="E25" s="15" t="s">
        <v>29</v>
      </c>
      <c r="F25" s="43">
        <f t="shared" ref="F25" si="7">SUM(F26:F27)</f>
        <v>4842965</v>
      </c>
      <c r="G25" s="43">
        <v>5117965</v>
      </c>
      <c r="H25" s="43">
        <v>3731647</v>
      </c>
      <c r="I25" s="43">
        <v>18088813.767000001</v>
      </c>
      <c r="J25" s="43">
        <v>2790729.4640000002</v>
      </c>
      <c r="K25" s="56">
        <f t="shared" si="1"/>
        <v>0.57624398772239738</v>
      </c>
      <c r="L25" s="56">
        <f t="shared" si="2"/>
        <v>0.5452810763653132</v>
      </c>
      <c r="M25" s="43">
        <v>2166073.0099999998</v>
      </c>
      <c r="N25" s="43">
        <f t="shared" si="3"/>
        <v>2257048.0764199998</v>
      </c>
    </row>
    <row r="26" spans="1:18" ht="22.5" customHeight="1" x14ac:dyDescent="0.25">
      <c r="A26" s="1"/>
      <c r="B26" s="22"/>
      <c r="C26" s="11" t="s">
        <v>13</v>
      </c>
      <c r="D26" s="13"/>
      <c r="E26" s="16" t="s">
        <v>197</v>
      </c>
      <c r="F26" s="40">
        <v>570000</v>
      </c>
      <c r="G26" s="40">
        <v>570000</v>
      </c>
      <c r="H26" s="40">
        <v>344516</v>
      </c>
      <c r="I26" s="40">
        <v>164206.56700000001</v>
      </c>
      <c r="J26" s="40">
        <v>164206.56700000001</v>
      </c>
      <c r="K26" s="56">
        <f t="shared" si="1"/>
        <v>0.28808169649122811</v>
      </c>
      <c r="L26" s="56">
        <f t="shared" si="2"/>
        <v>0.28808169649122811</v>
      </c>
      <c r="M26" s="40">
        <v>362692.38099999999</v>
      </c>
      <c r="N26" s="40">
        <f t="shared" si="3"/>
        <v>377925.46100200003</v>
      </c>
    </row>
    <row r="27" spans="1:18" ht="22.5" customHeight="1" x14ac:dyDescent="0.25">
      <c r="A27" s="1" t="s">
        <v>93</v>
      </c>
      <c r="B27" s="22"/>
      <c r="C27" s="11" t="s">
        <v>30</v>
      </c>
      <c r="D27" s="13"/>
      <c r="E27" s="16" t="s">
        <v>31</v>
      </c>
      <c r="F27" s="40">
        <v>4272965</v>
      </c>
      <c r="G27" s="40">
        <v>4547965</v>
      </c>
      <c r="H27" s="40">
        <v>3387131</v>
      </c>
      <c r="I27" s="40">
        <v>17924607.199999999</v>
      </c>
      <c r="J27" s="40">
        <v>2626522.8969999999</v>
      </c>
      <c r="K27" s="56">
        <f t="shared" si="1"/>
        <v>0.61468392486247836</v>
      </c>
      <c r="L27" s="56">
        <f t="shared" si="2"/>
        <v>0.5775160752116606</v>
      </c>
      <c r="M27" s="40">
        <v>1803380.629</v>
      </c>
      <c r="N27" s="40">
        <f t="shared" si="3"/>
        <v>1879122.6154179999</v>
      </c>
    </row>
    <row r="28" spans="1:18" ht="22.5" customHeight="1" x14ac:dyDescent="0.25">
      <c r="A28" s="1"/>
      <c r="B28" s="52">
        <v>13</v>
      </c>
      <c r="C28" s="53"/>
      <c r="D28" s="54"/>
      <c r="E28" s="48" t="s">
        <v>194</v>
      </c>
      <c r="F28" s="66">
        <f t="shared" ref="F28" si="8">SUM(F29)</f>
        <v>0</v>
      </c>
      <c r="G28" s="66">
        <v>1668733</v>
      </c>
      <c r="H28" s="66">
        <v>415904</v>
      </c>
      <c r="I28" s="66">
        <v>532393.86499999999</v>
      </c>
      <c r="J28" s="66">
        <v>532393.86499999999</v>
      </c>
      <c r="K28" s="56">
        <v>0</v>
      </c>
      <c r="L28" s="56">
        <f t="shared" si="2"/>
        <v>0.31904077225056376</v>
      </c>
      <c r="M28" s="43">
        <v>592956.62600000005</v>
      </c>
      <c r="N28" s="43">
        <f t="shared" si="3"/>
        <v>617860.80429200002</v>
      </c>
    </row>
    <row r="29" spans="1:18" ht="22.5" customHeight="1" x14ac:dyDescent="0.25">
      <c r="A29" s="1"/>
      <c r="B29" s="52"/>
      <c r="C29" s="53" t="s">
        <v>2</v>
      </c>
      <c r="D29" s="54"/>
      <c r="E29" s="55" t="s">
        <v>195</v>
      </c>
      <c r="F29" s="67">
        <v>0</v>
      </c>
      <c r="G29" s="67">
        <v>1668733</v>
      </c>
      <c r="H29" s="67">
        <v>415904</v>
      </c>
      <c r="I29" s="67">
        <v>532393.86499999999</v>
      </c>
      <c r="J29" s="67">
        <v>532393.86499999999</v>
      </c>
      <c r="K29" s="56">
        <v>0</v>
      </c>
      <c r="L29" s="56">
        <f t="shared" si="2"/>
        <v>0.31904077225056376</v>
      </c>
      <c r="M29" s="40">
        <v>592956.62600000005</v>
      </c>
      <c r="N29" s="40">
        <f t="shared" si="3"/>
        <v>617860.80429200002</v>
      </c>
    </row>
    <row r="30" spans="1:18" ht="22.5" customHeight="1" thickBot="1" x14ac:dyDescent="0.3">
      <c r="A30" s="1" t="s">
        <v>32</v>
      </c>
      <c r="B30" s="23" t="s">
        <v>32</v>
      </c>
      <c r="C30" s="24"/>
      <c r="D30" s="25"/>
      <c r="E30" s="48" t="s">
        <v>33</v>
      </c>
      <c r="F30" s="66">
        <v>3000000</v>
      </c>
      <c r="G30" s="66">
        <v>23669503</v>
      </c>
      <c r="H30" s="66">
        <v>23669503</v>
      </c>
      <c r="I30" s="66">
        <v>23669503</v>
      </c>
      <c r="J30" s="66">
        <v>23669503</v>
      </c>
      <c r="K30" s="82">
        <f>J30/F30</f>
        <v>7.8898343333333329</v>
      </c>
      <c r="L30" s="56">
        <f t="shared" si="2"/>
        <v>1</v>
      </c>
      <c r="M30" s="84">
        <v>25961511</v>
      </c>
      <c r="N30" s="43">
        <f t="shared" si="3"/>
        <v>27051894.462000001</v>
      </c>
    </row>
    <row r="31" spans="1:18" ht="22.5" customHeight="1" thickBot="1" x14ac:dyDescent="0.3">
      <c r="B31" s="75"/>
      <c r="C31" s="76"/>
      <c r="D31" s="76"/>
      <c r="E31" s="49" t="s">
        <v>34</v>
      </c>
      <c r="F31" s="68">
        <f>F7+F11+F13+F16+F22+F25+F28+F30</f>
        <v>191970000</v>
      </c>
      <c r="G31" s="68">
        <f>G7+G11+G13+G16+G22+G25+G28+G30</f>
        <v>216906039</v>
      </c>
      <c r="H31" s="68">
        <f>H7+H11+H13+H16+H22+H25+H28+H30</f>
        <v>121770976</v>
      </c>
      <c r="I31" s="68">
        <f>I7+I11+I13+I16+I22+I25+I28+I30</f>
        <v>144837869.13</v>
      </c>
      <c r="J31" s="68">
        <f>J7+J11+J13+J16+J22+J25+J28+J30</f>
        <v>120332189.41600001</v>
      </c>
      <c r="K31" s="83">
        <f>J31/F31</f>
        <v>0.62682809509819248</v>
      </c>
      <c r="L31" s="59">
        <f>IFERROR(J31/G31,0)</f>
        <v>0.55476643237212964</v>
      </c>
      <c r="M31" s="77">
        <f>M7+M11+M13+M16+M22+M25+M28+M30</f>
        <v>115944077.99200001</v>
      </c>
      <c r="N31" s="77">
        <f>N7+N11+N13+N16+N22+N25+N28+N30</f>
        <v>120813729.267664</v>
      </c>
      <c r="O31" s="31"/>
      <c r="P31" s="31"/>
      <c r="Q31" s="57"/>
      <c r="R31" s="57"/>
    </row>
    <row r="32" spans="1:18" ht="22.5" customHeight="1" x14ac:dyDescent="0.25">
      <c r="E32" s="6"/>
      <c r="F32" s="69"/>
      <c r="G32" s="69"/>
      <c r="H32" s="69"/>
      <c r="I32" s="69"/>
      <c r="J32" s="69"/>
      <c r="K32" s="32"/>
      <c r="L32" s="32"/>
      <c r="M32" s="69"/>
      <c r="N32" s="69"/>
      <c r="O32" s="10"/>
    </row>
    <row r="34" spans="1:14" x14ac:dyDescent="0.25">
      <c r="B34" s="91" t="s">
        <v>200</v>
      </c>
      <c r="C34" s="91"/>
      <c r="D34" s="91"/>
      <c r="E34" s="91"/>
      <c r="F34" s="7"/>
      <c r="G34" s="86"/>
      <c r="H34" s="7"/>
      <c r="I34" s="7"/>
      <c r="J34" s="3"/>
      <c r="K34" s="7"/>
      <c r="M34" s="3"/>
      <c r="N34" s="3"/>
    </row>
    <row r="35" spans="1:14" ht="21.75" thickBot="1" x14ac:dyDescent="0.3">
      <c r="E35" s="30" t="s">
        <v>0</v>
      </c>
      <c r="F35" s="3" t="s">
        <v>214</v>
      </c>
      <c r="G35" s="6"/>
      <c r="H35" s="5"/>
      <c r="I35" s="5"/>
      <c r="J35" s="6"/>
      <c r="K35" s="5"/>
      <c r="L35" s="6"/>
      <c r="M35" s="6"/>
      <c r="N35" s="6"/>
    </row>
    <row r="36" spans="1:14" ht="15" customHeight="1" x14ac:dyDescent="0.25">
      <c r="A36" s="8"/>
      <c r="B36" s="92" t="s">
        <v>146</v>
      </c>
      <c r="C36" s="94" t="s">
        <v>147</v>
      </c>
      <c r="D36" s="94" t="s">
        <v>148</v>
      </c>
      <c r="E36" s="26" t="s">
        <v>196</v>
      </c>
      <c r="F36" s="96" t="s">
        <v>213</v>
      </c>
      <c r="G36" s="96"/>
      <c r="H36" s="96"/>
      <c r="I36" s="26" t="s">
        <v>202</v>
      </c>
      <c r="J36" s="26" t="s">
        <v>202</v>
      </c>
      <c r="K36" s="28" t="s">
        <v>1</v>
      </c>
      <c r="L36" s="29" t="s">
        <v>1</v>
      </c>
      <c r="M36" s="73" t="s">
        <v>202</v>
      </c>
      <c r="N36" s="73" t="s">
        <v>218</v>
      </c>
    </row>
    <row r="37" spans="1:14" ht="30.75" thickBot="1" x14ac:dyDescent="0.3">
      <c r="A37" s="9" t="s">
        <v>79</v>
      </c>
      <c r="B37" s="97"/>
      <c r="C37" s="98"/>
      <c r="D37" s="98"/>
      <c r="E37" s="27" t="s">
        <v>154</v>
      </c>
      <c r="F37" s="47" t="s">
        <v>150</v>
      </c>
      <c r="G37" s="47" t="s">
        <v>151</v>
      </c>
      <c r="H37" s="47" t="s">
        <v>221</v>
      </c>
      <c r="I37" s="46" t="s">
        <v>204</v>
      </c>
      <c r="J37" s="46" t="s">
        <v>155</v>
      </c>
      <c r="K37" s="45" t="s">
        <v>193</v>
      </c>
      <c r="L37" s="89" t="s">
        <v>223</v>
      </c>
      <c r="M37" s="74" t="s">
        <v>217</v>
      </c>
      <c r="N37" s="90" t="s">
        <v>222</v>
      </c>
    </row>
    <row r="38" spans="1:14" ht="21.95" customHeight="1" x14ac:dyDescent="0.25">
      <c r="A38" s="2" t="s">
        <v>94</v>
      </c>
      <c r="B38" s="17">
        <v>21</v>
      </c>
      <c r="C38" s="18"/>
      <c r="D38" s="19"/>
      <c r="E38" s="20" t="s">
        <v>156</v>
      </c>
      <c r="F38" s="43">
        <f>SUM(F39:F42)</f>
        <v>41192417</v>
      </c>
      <c r="G38" s="43">
        <v>41593009</v>
      </c>
      <c r="H38" s="43">
        <v>18100028</v>
      </c>
      <c r="I38" s="43">
        <v>17759810.403999999</v>
      </c>
      <c r="J38" s="43">
        <v>17243122.375</v>
      </c>
      <c r="K38" s="50">
        <f t="shared" ref="K38:K56" si="9">J38/F38</f>
        <v>0.41859943239067521</v>
      </c>
      <c r="L38" s="50">
        <f t="shared" ref="L38:L82" si="10">J38/G38</f>
        <v>0.41456780332964127</v>
      </c>
      <c r="M38" s="43">
        <v>16429336.642999999</v>
      </c>
      <c r="N38" s="43">
        <f>M38*1.042</f>
        <v>17119368.782005999</v>
      </c>
    </row>
    <row r="39" spans="1:14" ht="21.95" customHeight="1" x14ac:dyDescent="0.25">
      <c r="A39" s="2" t="s">
        <v>95</v>
      </c>
      <c r="B39" s="21"/>
      <c r="C39" s="33" t="s">
        <v>4</v>
      </c>
      <c r="D39" s="34"/>
      <c r="E39" s="39" t="s">
        <v>157</v>
      </c>
      <c r="F39" s="40">
        <v>25339515</v>
      </c>
      <c r="G39" s="40">
        <v>25460211</v>
      </c>
      <c r="H39" s="40">
        <v>10394481</v>
      </c>
      <c r="I39" s="40">
        <v>10341241.73</v>
      </c>
      <c r="J39" s="40">
        <v>10341192.424000001</v>
      </c>
      <c r="K39" s="56">
        <f t="shared" si="9"/>
        <v>0.40810538102248606</v>
      </c>
      <c r="L39" s="56">
        <f t="shared" si="10"/>
        <v>0.40617072749318539</v>
      </c>
      <c r="M39" s="40">
        <v>9973764.625</v>
      </c>
      <c r="N39" s="40">
        <f t="shared" ref="N39:N82" si="11">M39*1.042</f>
        <v>10392662.739250001</v>
      </c>
    </row>
    <row r="40" spans="1:14" ht="21.95" customHeight="1" x14ac:dyDescent="0.25">
      <c r="A40" s="2" t="s">
        <v>96</v>
      </c>
      <c r="B40" s="21"/>
      <c r="C40" s="33" t="s">
        <v>6</v>
      </c>
      <c r="D40" s="34"/>
      <c r="E40" s="39" t="s">
        <v>35</v>
      </c>
      <c r="F40" s="40">
        <v>10082422</v>
      </c>
      <c r="G40" s="40">
        <v>10174723</v>
      </c>
      <c r="H40" s="40">
        <v>4631099</v>
      </c>
      <c r="I40" s="40">
        <v>4627473.932</v>
      </c>
      <c r="J40" s="40">
        <v>4627260.1119999997</v>
      </c>
      <c r="K40" s="56">
        <f t="shared" si="9"/>
        <v>0.45894330866135136</v>
      </c>
      <c r="L40" s="56">
        <f t="shared" si="10"/>
        <v>0.45477995931682857</v>
      </c>
      <c r="M40" s="40">
        <v>3850982.1830000002</v>
      </c>
      <c r="N40" s="40">
        <f t="shared" si="11"/>
        <v>4012723.4346860005</v>
      </c>
    </row>
    <row r="41" spans="1:14" ht="21.95" customHeight="1" x14ac:dyDescent="0.25">
      <c r="A41" s="2" t="s">
        <v>97</v>
      </c>
      <c r="B41" s="21"/>
      <c r="C41" s="33" t="s">
        <v>2</v>
      </c>
      <c r="D41" s="34"/>
      <c r="E41" s="39" t="s">
        <v>36</v>
      </c>
      <c r="F41" s="40">
        <v>1999410</v>
      </c>
      <c r="G41" s="40">
        <v>2018131</v>
      </c>
      <c r="H41" s="40">
        <v>1363130</v>
      </c>
      <c r="I41" s="40">
        <v>1320866.922</v>
      </c>
      <c r="J41" s="40">
        <v>805221.50899999996</v>
      </c>
      <c r="K41" s="56">
        <f t="shared" si="9"/>
        <v>0.40272955972011742</v>
      </c>
      <c r="L41" s="56">
        <f t="shared" si="10"/>
        <v>0.39899367731827118</v>
      </c>
      <c r="M41" s="40">
        <v>1064288.4650000001</v>
      </c>
      <c r="N41" s="40">
        <f t="shared" si="11"/>
        <v>1108988.5805300002</v>
      </c>
    </row>
    <row r="42" spans="1:14" ht="21.95" customHeight="1" x14ac:dyDescent="0.25">
      <c r="A42" s="2" t="s">
        <v>98</v>
      </c>
      <c r="B42" s="21"/>
      <c r="C42" s="11" t="s">
        <v>22</v>
      </c>
      <c r="D42" s="13"/>
      <c r="E42" s="16" t="s">
        <v>158</v>
      </c>
      <c r="F42" s="40">
        <v>3771070</v>
      </c>
      <c r="G42" s="40">
        <v>3939944</v>
      </c>
      <c r="H42" s="40">
        <v>1711318</v>
      </c>
      <c r="I42" s="40">
        <v>1470227.82</v>
      </c>
      <c r="J42" s="40">
        <v>1469448.33</v>
      </c>
      <c r="K42" s="50">
        <f t="shared" si="9"/>
        <v>0.38966349868870109</v>
      </c>
      <c r="L42" s="50">
        <f t="shared" si="10"/>
        <v>0.37296172991291249</v>
      </c>
      <c r="M42" s="40">
        <v>1540301.37</v>
      </c>
      <c r="N42" s="40">
        <f t="shared" si="11"/>
        <v>1604994.0275400002</v>
      </c>
    </row>
    <row r="43" spans="1:14" ht="21.95" customHeight="1" x14ac:dyDescent="0.25">
      <c r="A43" s="2">
        <v>22</v>
      </c>
      <c r="B43" s="22" t="s">
        <v>37</v>
      </c>
      <c r="C43" s="11"/>
      <c r="D43" s="14"/>
      <c r="E43" s="15" t="s">
        <v>159</v>
      </c>
      <c r="F43" s="43">
        <f>SUM(F44:F55)</f>
        <v>30679800</v>
      </c>
      <c r="G43" s="43">
        <v>35957790</v>
      </c>
      <c r="H43" s="43">
        <v>18924698</v>
      </c>
      <c r="I43" s="43">
        <v>30498402.059999999</v>
      </c>
      <c r="J43" s="43">
        <v>14779054.948999999</v>
      </c>
      <c r="K43" s="50">
        <f t="shared" si="9"/>
        <v>0.48171940328815699</v>
      </c>
      <c r="L43" s="50">
        <f t="shared" si="10"/>
        <v>0.41101121478822805</v>
      </c>
      <c r="M43" s="43">
        <v>14514615.604</v>
      </c>
      <c r="N43" s="43">
        <f t="shared" si="11"/>
        <v>15124229.459368002</v>
      </c>
    </row>
    <row r="44" spans="1:14" ht="21.95" customHeight="1" x14ac:dyDescent="0.25">
      <c r="A44" s="2" t="s">
        <v>99</v>
      </c>
      <c r="B44" s="21"/>
      <c r="C44" s="11" t="s">
        <v>4</v>
      </c>
      <c r="D44" s="13"/>
      <c r="E44" s="16" t="s">
        <v>38</v>
      </c>
      <c r="F44" s="40">
        <v>358824</v>
      </c>
      <c r="G44" s="40">
        <v>448492</v>
      </c>
      <c r="H44" s="40">
        <v>141763</v>
      </c>
      <c r="I44" s="40">
        <v>245433.13699999999</v>
      </c>
      <c r="J44" s="40">
        <v>206016.26699999999</v>
      </c>
      <c r="K44" s="50">
        <f t="shared" si="9"/>
        <v>0.57414294194368265</v>
      </c>
      <c r="L44" s="50">
        <f t="shared" si="10"/>
        <v>0.45935327051541608</v>
      </c>
      <c r="M44" s="40">
        <v>250391.95</v>
      </c>
      <c r="N44" s="40">
        <f t="shared" si="11"/>
        <v>260908.41190000004</v>
      </c>
    </row>
    <row r="45" spans="1:14" ht="21.95" customHeight="1" x14ac:dyDescent="0.25">
      <c r="A45" s="2" t="s">
        <v>100</v>
      </c>
      <c r="B45" s="21"/>
      <c r="C45" s="33" t="s">
        <v>6</v>
      </c>
      <c r="D45" s="13"/>
      <c r="E45" s="16" t="s">
        <v>39</v>
      </c>
      <c r="F45" s="40">
        <v>938070</v>
      </c>
      <c r="G45" s="40">
        <v>1086863</v>
      </c>
      <c r="H45" s="40">
        <v>589594</v>
      </c>
      <c r="I45" s="40">
        <v>765150.36199999996</v>
      </c>
      <c r="J45" s="40">
        <v>370731.79399999999</v>
      </c>
      <c r="K45" s="50">
        <f t="shared" si="9"/>
        <v>0.39520696110098391</v>
      </c>
      <c r="L45" s="50">
        <f t="shared" si="10"/>
        <v>0.34110259894761347</v>
      </c>
      <c r="M45" s="40">
        <v>295936.00599999999</v>
      </c>
      <c r="N45" s="40">
        <f t="shared" si="11"/>
        <v>308365.31825200003</v>
      </c>
    </row>
    <row r="46" spans="1:14" ht="21.95" customHeight="1" x14ac:dyDescent="0.25">
      <c r="A46" s="2" t="s">
        <v>101</v>
      </c>
      <c r="B46" s="21"/>
      <c r="C46" s="33" t="s">
        <v>2</v>
      </c>
      <c r="D46" s="13"/>
      <c r="E46" s="16" t="s">
        <v>160</v>
      </c>
      <c r="F46" s="40">
        <v>281432</v>
      </c>
      <c r="G46" s="40">
        <v>281892</v>
      </c>
      <c r="H46" s="40">
        <v>140026</v>
      </c>
      <c r="I46" s="40">
        <v>126378.526</v>
      </c>
      <c r="J46" s="40">
        <v>89816.838000000003</v>
      </c>
      <c r="K46" s="50">
        <f t="shared" si="9"/>
        <v>0.31914223684584553</v>
      </c>
      <c r="L46" s="50">
        <f t="shared" si="10"/>
        <v>0.31862145076837939</v>
      </c>
      <c r="M46" s="40">
        <v>143741.66699999999</v>
      </c>
      <c r="N46" s="40">
        <f t="shared" si="11"/>
        <v>149778.817014</v>
      </c>
    </row>
    <row r="47" spans="1:14" ht="21.95" customHeight="1" x14ac:dyDescent="0.25">
      <c r="A47" s="2" t="s">
        <v>102</v>
      </c>
      <c r="B47" s="21"/>
      <c r="C47" s="33" t="s">
        <v>22</v>
      </c>
      <c r="D47" s="13"/>
      <c r="E47" s="16" t="s">
        <v>161</v>
      </c>
      <c r="F47" s="40">
        <v>638168</v>
      </c>
      <c r="G47" s="40">
        <v>837386</v>
      </c>
      <c r="H47" s="40">
        <v>558382</v>
      </c>
      <c r="I47" s="40">
        <v>458038.96600000001</v>
      </c>
      <c r="J47" s="40">
        <v>343007.30499999999</v>
      </c>
      <c r="K47" s="50">
        <f t="shared" si="9"/>
        <v>0.53748747195095958</v>
      </c>
      <c r="L47" s="50">
        <f t="shared" si="10"/>
        <v>0.40961671797713362</v>
      </c>
      <c r="M47" s="40">
        <v>258377.20600000001</v>
      </c>
      <c r="N47" s="40">
        <f t="shared" si="11"/>
        <v>269229.04865200003</v>
      </c>
    </row>
    <row r="48" spans="1:14" ht="21.95" customHeight="1" x14ac:dyDescent="0.25">
      <c r="A48" s="2" t="s">
        <v>103</v>
      </c>
      <c r="B48" s="21"/>
      <c r="C48" s="33" t="s">
        <v>9</v>
      </c>
      <c r="D48" s="13"/>
      <c r="E48" s="16" t="s">
        <v>40</v>
      </c>
      <c r="F48" s="40">
        <v>3301453</v>
      </c>
      <c r="G48" s="40">
        <v>3342875</v>
      </c>
      <c r="H48" s="40">
        <v>1982553</v>
      </c>
      <c r="I48" s="40">
        <v>3107291.003</v>
      </c>
      <c r="J48" s="40">
        <v>2075999.024</v>
      </c>
      <c r="K48" s="50">
        <f t="shared" si="9"/>
        <v>0.6288137447360298</v>
      </c>
      <c r="L48" s="50">
        <f t="shared" si="10"/>
        <v>0.62102203163444636</v>
      </c>
      <c r="M48" s="40">
        <v>2237962.9649999999</v>
      </c>
      <c r="N48" s="40">
        <f t="shared" si="11"/>
        <v>2331957.4095299998</v>
      </c>
    </row>
    <row r="49" spans="1:15" ht="21.95" customHeight="1" x14ac:dyDescent="0.25">
      <c r="A49" s="2" t="s">
        <v>104</v>
      </c>
      <c r="B49" s="21"/>
      <c r="C49" s="33" t="s">
        <v>13</v>
      </c>
      <c r="D49" s="13"/>
      <c r="E49" s="16" t="s">
        <v>162</v>
      </c>
      <c r="F49" s="40">
        <v>936493</v>
      </c>
      <c r="G49" s="40">
        <v>1262728</v>
      </c>
      <c r="H49" s="40">
        <v>758819</v>
      </c>
      <c r="I49" s="40">
        <v>851042.98100000003</v>
      </c>
      <c r="J49" s="40">
        <v>417288.61499999999</v>
      </c>
      <c r="K49" s="50">
        <f t="shared" si="9"/>
        <v>0.44558647528598716</v>
      </c>
      <c r="L49" s="50">
        <f t="shared" si="10"/>
        <v>0.33046595545517321</v>
      </c>
      <c r="M49" s="40">
        <v>400115.3</v>
      </c>
      <c r="N49" s="40">
        <f t="shared" si="11"/>
        <v>416920.14260000002</v>
      </c>
    </row>
    <row r="50" spans="1:15" ht="21.95" customHeight="1" x14ac:dyDescent="0.25">
      <c r="A50" s="2" t="s">
        <v>105</v>
      </c>
      <c r="B50" s="21"/>
      <c r="C50" s="33" t="s">
        <v>41</v>
      </c>
      <c r="D50" s="13"/>
      <c r="E50" s="16" t="s">
        <v>42</v>
      </c>
      <c r="F50" s="40">
        <v>571888</v>
      </c>
      <c r="G50" s="40">
        <v>786005</v>
      </c>
      <c r="H50" s="40">
        <v>532777</v>
      </c>
      <c r="I50" s="40">
        <v>498626.01</v>
      </c>
      <c r="J50" s="40">
        <v>244550.41399999999</v>
      </c>
      <c r="K50" s="50">
        <f t="shared" si="9"/>
        <v>0.42761941848753598</v>
      </c>
      <c r="L50" s="50">
        <f t="shared" si="10"/>
        <v>0.31113086303522242</v>
      </c>
      <c r="M50" s="40">
        <v>155745.36799999999</v>
      </c>
      <c r="N50" s="40">
        <f t="shared" si="11"/>
        <v>162286.67345599999</v>
      </c>
    </row>
    <row r="51" spans="1:15" ht="21.95" customHeight="1" x14ac:dyDescent="0.25">
      <c r="A51" s="2" t="s">
        <v>106</v>
      </c>
      <c r="B51" s="21"/>
      <c r="C51" s="33" t="s">
        <v>17</v>
      </c>
      <c r="D51" s="13"/>
      <c r="E51" s="16" t="s">
        <v>43</v>
      </c>
      <c r="F51" s="40">
        <v>18372803</v>
      </c>
      <c r="G51" s="40">
        <v>21205030</v>
      </c>
      <c r="H51" s="40">
        <v>10610495</v>
      </c>
      <c r="I51" s="40">
        <v>18841429.934999999</v>
      </c>
      <c r="J51" s="40">
        <v>8126492.4730000002</v>
      </c>
      <c r="K51" s="50">
        <f t="shared" si="9"/>
        <v>0.44231097851536316</v>
      </c>
      <c r="L51" s="50">
        <f t="shared" si="10"/>
        <v>0.38323418891649763</v>
      </c>
      <c r="M51" s="40">
        <v>7872979.2960000001</v>
      </c>
      <c r="N51" s="40">
        <f t="shared" si="11"/>
        <v>8203644.4264320005</v>
      </c>
      <c r="O51" s="72"/>
    </row>
    <row r="52" spans="1:15" ht="21.95" customHeight="1" x14ac:dyDescent="0.25">
      <c r="A52" s="2" t="s">
        <v>107</v>
      </c>
      <c r="B52" s="21"/>
      <c r="C52" s="33" t="s">
        <v>44</v>
      </c>
      <c r="D52" s="13"/>
      <c r="E52" s="16" t="s">
        <v>45</v>
      </c>
      <c r="F52" s="40">
        <v>2360319</v>
      </c>
      <c r="G52" s="40">
        <v>2821962</v>
      </c>
      <c r="H52" s="40">
        <v>1436467</v>
      </c>
      <c r="I52" s="40">
        <v>2365671.88</v>
      </c>
      <c r="J52" s="40">
        <v>1292814.077</v>
      </c>
      <c r="K52" s="50">
        <f t="shared" si="9"/>
        <v>0.54772853881191486</v>
      </c>
      <c r="L52" s="50">
        <f t="shared" si="10"/>
        <v>0.45812596944962408</v>
      </c>
      <c r="M52" s="40">
        <v>1322566.8859999999</v>
      </c>
      <c r="N52" s="40">
        <f t="shared" si="11"/>
        <v>1378114.695212</v>
      </c>
    </row>
    <row r="53" spans="1:15" ht="21.95" customHeight="1" x14ac:dyDescent="0.25">
      <c r="A53" s="2" t="s">
        <v>108</v>
      </c>
      <c r="B53" s="21"/>
      <c r="C53" s="33" t="s">
        <v>30</v>
      </c>
      <c r="D53" s="13"/>
      <c r="E53" s="16" t="s">
        <v>46</v>
      </c>
      <c r="F53" s="40">
        <v>452083</v>
      </c>
      <c r="G53" s="40">
        <v>700940</v>
      </c>
      <c r="H53" s="40">
        <v>320998</v>
      </c>
      <c r="I53" s="40">
        <v>626371.43200000003</v>
      </c>
      <c r="J53" s="40">
        <v>398661.29</v>
      </c>
      <c r="K53" s="50">
        <f t="shared" si="9"/>
        <v>0.88183207508355765</v>
      </c>
      <c r="L53" s="50">
        <f t="shared" si="10"/>
        <v>0.56875237538163037</v>
      </c>
      <c r="M53" s="40">
        <v>584288.04</v>
      </c>
      <c r="N53" s="40">
        <f t="shared" si="11"/>
        <v>608828.13768000004</v>
      </c>
    </row>
    <row r="54" spans="1:15" ht="21.95" customHeight="1" x14ac:dyDescent="0.25">
      <c r="A54" s="2" t="s">
        <v>109</v>
      </c>
      <c r="B54" s="21"/>
      <c r="C54" s="33">
        <v>11</v>
      </c>
      <c r="D54" s="13"/>
      <c r="E54" s="16" t="s">
        <v>163</v>
      </c>
      <c r="F54" s="40">
        <v>2419267</v>
      </c>
      <c r="G54" s="40">
        <v>3132867</v>
      </c>
      <c r="H54" s="40">
        <v>1821887</v>
      </c>
      <c r="I54" s="40">
        <v>2593880.0529999998</v>
      </c>
      <c r="J54" s="40">
        <v>1200003.652</v>
      </c>
      <c r="K54" s="50">
        <f t="shared" si="9"/>
        <v>0.49601951830864471</v>
      </c>
      <c r="L54" s="50">
        <f t="shared" si="10"/>
        <v>0.38303689623593978</v>
      </c>
      <c r="M54" s="40">
        <v>977599.71799999999</v>
      </c>
      <c r="N54" s="40">
        <f t="shared" si="11"/>
        <v>1018658.906156</v>
      </c>
    </row>
    <row r="55" spans="1:15" ht="21.95" customHeight="1" x14ac:dyDescent="0.25">
      <c r="A55" s="2" t="s">
        <v>110</v>
      </c>
      <c r="B55" s="21"/>
      <c r="C55" s="33" t="s">
        <v>28</v>
      </c>
      <c r="D55" s="13"/>
      <c r="E55" s="16" t="s">
        <v>164</v>
      </c>
      <c r="F55" s="40">
        <v>49000</v>
      </c>
      <c r="G55" s="40">
        <v>50750</v>
      </c>
      <c r="H55" s="40">
        <v>30937</v>
      </c>
      <c r="I55" s="40">
        <v>19087.775000000001</v>
      </c>
      <c r="J55" s="40">
        <v>13673.2</v>
      </c>
      <c r="K55" s="50">
        <f t="shared" si="9"/>
        <v>0.27904489795918369</v>
      </c>
      <c r="L55" s="56">
        <f t="shared" si="10"/>
        <v>0.26942266009852217</v>
      </c>
      <c r="M55" s="40">
        <v>14911.201999999999</v>
      </c>
      <c r="N55" s="40">
        <f t="shared" si="11"/>
        <v>15537.472484</v>
      </c>
    </row>
    <row r="56" spans="1:15" ht="21.95" customHeight="1" x14ac:dyDescent="0.25">
      <c r="A56" s="2">
        <v>23</v>
      </c>
      <c r="B56" s="22" t="s">
        <v>47</v>
      </c>
      <c r="C56" s="11"/>
      <c r="D56" s="14"/>
      <c r="E56" s="15" t="s">
        <v>165</v>
      </c>
      <c r="F56" s="43">
        <f>SUM(F57:F58)</f>
        <v>442946</v>
      </c>
      <c r="G56" s="43">
        <v>635956</v>
      </c>
      <c r="H56" s="43">
        <v>635956</v>
      </c>
      <c r="I56" s="43">
        <v>677262.16299999994</v>
      </c>
      <c r="J56" s="43">
        <v>677262.16299999994</v>
      </c>
      <c r="K56" s="50">
        <f t="shared" si="9"/>
        <v>1.5289948729641987</v>
      </c>
      <c r="L56" s="50">
        <f t="shared" si="10"/>
        <v>1.0649512906553282</v>
      </c>
      <c r="M56" s="43">
        <v>504504.45600000001</v>
      </c>
      <c r="N56" s="43">
        <f t="shared" si="11"/>
        <v>525693.64315200003</v>
      </c>
    </row>
    <row r="57" spans="1:15" ht="21.95" customHeight="1" x14ac:dyDescent="0.25">
      <c r="A57" s="2"/>
      <c r="B57" s="22"/>
      <c r="C57" s="11" t="s">
        <v>4</v>
      </c>
      <c r="D57" s="14"/>
      <c r="E57" s="16" t="s">
        <v>207</v>
      </c>
      <c r="F57" s="40">
        <v>0</v>
      </c>
      <c r="G57" s="40">
        <v>93000</v>
      </c>
      <c r="H57" s="40">
        <v>93000</v>
      </c>
      <c r="I57" s="40">
        <v>92943.8</v>
      </c>
      <c r="J57" s="40">
        <v>92943.8</v>
      </c>
      <c r="K57" s="50">
        <v>0</v>
      </c>
      <c r="L57" s="50">
        <f t="shared" si="10"/>
        <v>0.99939569892473124</v>
      </c>
      <c r="M57" s="40">
        <v>52202.34</v>
      </c>
      <c r="N57" s="40">
        <f t="shared" si="11"/>
        <v>54394.838279999996</v>
      </c>
    </row>
    <row r="58" spans="1:15" ht="21.95" customHeight="1" x14ac:dyDescent="0.25">
      <c r="A58" s="2"/>
      <c r="B58" s="21"/>
      <c r="C58" s="11" t="s">
        <v>2</v>
      </c>
      <c r="D58" s="13"/>
      <c r="E58" s="16" t="s">
        <v>191</v>
      </c>
      <c r="F58" s="40">
        <v>442946</v>
      </c>
      <c r="G58" s="40">
        <v>542956</v>
      </c>
      <c r="H58" s="40">
        <v>542956</v>
      </c>
      <c r="I58" s="40">
        <v>584318.36300000001</v>
      </c>
      <c r="J58" s="40">
        <v>584318.36300000001</v>
      </c>
      <c r="K58" s="50">
        <f t="shared" ref="K58:K76" si="12">J58/F58</f>
        <v>1.319163877763881</v>
      </c>
      <c r="L58" s="50">
        <f t="shared" si="10"/>
        <v>1.0761799538084118</v>
      </c>
      <c r="M58" s="40">
        <v>452302.11599999998</v>
      </c>
      <c r="N58" s="40">
        <f t="shared" si="11"/>
        <v>471298.80487200001</v>
      </c>
    </row>
    <row r="59" spans="1:15" ht="21.95" customHeight="1" x14ac:dyDescent="0.25">
      <c r="A59" s="2">
        <v>24</v>
      </c>
      <c r="B59" s="22" t="s">
        <v>48</v>
      </c>
      <c r="C59" s="11"/>
      <c r="D59" s="14"/>
      <c r="E59" s="15" t="s">
        <v>166</v>
      </c>
      <c r="F59" s="43">
        <f>SUM(F60+F70)</f>
        <v>103298383</v>
      </c>
      <c r="G59" s="43">
        <v>104384766</v>
      </c>
      <c r="H59" s="43">
        <v>58027862</v>
      </c>
      <c r="I59" s="43">
        <v>61732801.523000002</v>
      </c>
      <c r="J59" s="43">
        <v>54917689.438000001</v>
      </c>
      <c r="K59" s="50">
        <f t="shared" si="12"/>
        <v>0.53164132722193724</v>
      </c>
      <c r="L59" s="50">
        <f t="shared" si="10"/>
        <v>0.52610827750478462</v>
      </c>
      <c r="M59" s="43">
        <v>50999586.520000003</v>
      </c>
      <c r="N59" s="43">
        <f t="shared" si="11"/>
        <v>53141569.153840005</v>
      </c>
    </row>
    <row r="60" spans="1:15" ht="21.95" customHeight="1" x14ac:dyDescent="0.25">
      <c r="A60" s="2" t="s">
        <v>111</v>
      </c>
      <c r="B60" s="21"/>
      <c r="C60" s="11" t="s">
        <v>4</v>
      </c>
      <c r="D60" s="13"/>
      <c r="E60" s="16" t="s">
        <v>49</v>
      </c>
      <c r="F60" s="40">
        <f>SUM(F61:F69)</f>
        <v>38231003</v>
      </c>
      <c r="G60" s="40">
        <v>39310198</v>
      </c>
      <c r="H60" s="40">
        <v>19612034</v>
      </c>
      <c r="I60" s="40">
        <v>25562205.927000001</v>
      </c>
      <c r="J60" s="40">
        <v>18747178.787</v>
      </c>
      <c r="K60" s="50">
        <f t="shared" si="12"/>
        <v>0.49036586319746833</v>
      </c>
      <c r="L60" s="50">
        <f t="shared" si="10"/>
        <v>0.47690369778854841</v>
      </c>
      <c r="M60" s="40">
        <v>17261441.026000001</v>
      </c>
      <c r="N60" s="40">
        <f t="shared" si="11"/>
        <v>17986421.549092002</v>
      </c>
    </row>
    <row r="61" spans="1:15" ht="21.95" customHeight="1" x14ac:dyDescent="0.25">
      <c r="A61" s="2" t="s">
        <v>112</v>
      </c>
      <c r="B61" s="21"/>
      <c r="C61" s="11"/>
      <c r="D61" s="13" t="s">
        <v>50</v>
      </c>
      <c r="E61" s="16" t="s">
        <v>167</v>
      </c>
      <c r="F61" s="40">
        <v>60000</v>
      </c>
      <c r="G61" s="40">
        <v>60000</v>
      </c>
      <c r="H61" s="40">
        <v>60000</v>
      </c>
      <c r="I61" s="40">
        <v>36395.697</v>
      </c>
      <c r="J61" s="40">
        <v>36395.697</v>
      </c>
      <c r="K61" s="50">
        <f t="shared" si="12"/>
        <v>0.60659494999999997</v>
      </c>
      <c r="L61" s="50">
        <f t="shared" si="10"/>
        <v>0.60659494999999997</v>
      </c>
      <c r="M61" s="40">
        <v>0</v>
      </c>
      <c r="N61" s="40">
        <f t="shared" si="11"/>
        <v>0</v>
      </c>
    </row>
    <row r="62" spans="1:15" ht="21.95" customHeight="1" x14ac:dyDescent="0.25">
      <c r="A62" s="2" t="s">
        <v>113</v>
      </c>
      <c r="B62" s="21"/>
      <c r="C62" s="11"/>
      <c r="D62" s="34" t="s">
        <v>51</v>
      </c>
      <c r="E62" s="39" t="s">
        <v>168</v>
      </c>
      <c r="F62" s="40">
        <v>6146291</v>
      </c>
      <c r="G62" s="40">
        <v>6438662</v>
      </c>
      <c r="H62" s="40">
        <v>3193924</v>
      </c>
      <c r="I62" s="40">
        <v>6438661.5219999999</v>
      </c>
      <c r="J62" s="40">
        <v>3393923.5219999999</v>
      </c>
      <c r="K62" s="56">
        <f t="shared" si="12"/>
        <v>0.55219050350853871</v>
      </c>
      <c r="L62" s="56">
        <f t="shared" si="10"/>
        <v>0.52711627384695758</v>
      </c>
      <c r="M62" s="40">
        <v>2689623.8339999998</v>
      </c>
      <c r="N62" s="40">
        <f t="shared" si="11"/>
        <v>2802588.0350279999</v>
      </c>
    </row>
    <row r="63" spans="1:15" ht="21.95" customHeight="1" x14ac:dyDescent="0.25">
      <c r="A63" s="2" t="s">
        <v>114</v>
      </c>
      <c r="B63" s="21"/>
      <c r="C63" s="11"/>
      <c r="D63" s="34" t="s">
        <v>52</v>
      </c>
      <c r="E63" s="39" t="s">
        <v>169</v>
      </c>
      <c r="F63" s="40">
        <v>17279988</v>
      </c>
      <c r="G63" s="40">
        <v>17448243</v>
      </c>
      <c r="H63" s="40">
        <v>7791715</v>
      </c>
      <c r="I63" s="40">
        <v>9871415.8640000001</v>
      </c>
      <c r="J63" s="40">
        <v>8439720.8640000001</v>
      </c>
      <c r="K63" s="56">
        <f t="shared" si="12"/>
        <v>0.48841011139591067</v>
      </c>
      <c r="L63" s="56">
        <f t="shared" si="10"/>
        <v>0.48370032810753494</v>
      </c>
      <c r="M63" s="40">
        <v>8022836.1720000003</v>
      </c>
      <c r="N63" s="40">
        <f t="shared" si="11"/>
        <v>8359795.291224001</v>
      </c>
    </row>
    <row r="64" spans="1:15" ht="21.95" customHeight="1" x14ac:dyDescent="0.25">
      <c r="A64" s="2" t="s">
        <v>115</v>
      </c>
      <c r="B64" s="21"/>
      <c r="C64" s="11"/>
      <c r="D64" s="34" t="s">
        <v>53</v>
      </c>
      <c r="E64" s="39" t="s">
        <v>170</v>
      </c>
      <c r="F64" s="40">
        <v>111000</v>
      </c>
      <c r="G64" s="40">
        <v>111000</v>
      </c>
      <c r="H64" s="40">
        <v>111000</v>
      </c>
      <c r="I64" s="40">
        <v>80637</v>
      </c>
      <c r="J64" s="40">
        <v>80637</v>
      </c>
      <c r="K64" s="56">
        <f t="shared" si="12"/>
        <v>0.72645945945945944</v>
      </c>
      <c r="L64" s="56">
        <f t="shared" si="10"/>
        <v>0.72645945945945944</v>
      </c>
      <c r="M64" s="40">
        <v>77142</v>
      </c>
      <c r="N64" s="40">
        <f t="shared" si="11"/>
        <v>80381.964000000007</v>
      </c>
    </row>
    <row r="65" spans="1:14" ht="21.95" customHeight="1" x14ac:dyDescent="0.25">
      <c r="A65" s="2" t="s">
        <v>117</v>
      </c>
      <c r="B65" s="21"/>
      <c r="C65" s="11"/>
      <c r="D65" s="34" t="s">
        <v>54</v>
      </c>
      <c r="E65" s="39" t="s">
        <v>171</v>
      </c>
      <c r="F65" s="40">
        <v>2750246</v>
      </c>
      <c r="G65" s="40">
        <v>2750246</v>
      </c>
      <c r="H65" s="40">
        <v>1235472</v>
      </c>
      <c r="I65" s="40">
        <v>2750246</v>
      </c>
      <c r="J65" s="40">
        <v>1235472</v>
      </c>
      <c r="K65" s="56">
        <f t="shared" si="12"/>
        <v>0.44922236047248137</v>
      </c>
      <c r="L65" s="56">
        <f t="shared" si="10"/>
        <v>0.44922236047248137</v>
      </c>
      <c r="M65" s="40">
        <v>1171651</v>
      </c>
      <c r="N65" s="40">
        <f t="shared" si="11"/>
        <v>1220860.3419999999</v>
      </c>
    </row>
    <row r="66" spans="1:14" ht="21.95" customHeight="1" x14ac:dyDescent="0.25">
      <c r="A66" s="2" t="s">
        <v>116</v>
      </c>
      <c r="B66" s="21"/>
      <c r="C66" s="11"/>
      <c r="D66" s="34" t="s">
        <v>55</v>
      </c>
      <c r="E66" s="39" t="s">
        <v>172</v>
      </c>
      <c r="F66" s="40">
        <v>11000</v>
      </c>
      <c r="G66" s="40">
        <v>11000</v>
      </c>
      <c r="H66" s="40">
        <v>11000</v>
      </c>
      <c r="I66" s="40">
        <v>6274</v>
      </c>
      <c r="J66" s="40">
        <v>6274</v>
      </c>
      <c r="K66" s="56">
        <f t="shared" si="12"/>
        <v>0.57036363636363641</v>
      </c>
      <c r="L66" s="56">
        <f t="shared" si="10"/>
        <v>0.57036363636363641</v>
      </c>
      <c r="M66" s="40">
        <v>7000</v>
      </c>
      <c r="N66" s="40">
        <f t="shared" si="11"/>
        <v>7294</v>
      </c>
    </row>
    <row r="67" spans="1:14" ht="21.95" customHeight="1" x14ac:dyDescent="0.25">
      <c r="A67" s="2" t="s">
        <v>118</v>
      </c>
      <c r="B67" s="81"/>
      <c r="C67" s="11"/>
      <c r="D67" s="34" t="s">
        <v>56</v>
      </c>
      <c r="E67" s="39" t="s">
        <v>173</v>
      </c>
      <c r="F67" s="40">
        <v>706662</v>
      </c>
      <c r="G67" s="40">
        <v>1307143</v>
      </c>
      <c r="H67" s="40">
        <v>736865</v>
      </c>
      <c r="I67" s="40">
        <v>1075473.635</v>
      </c>
      <c r="J67" s="40">
        <v>251653.495</v>
      </c>
      <c r="K67" s="56">
        <f t="shared" si="12"/>
        <v>0.35611578802878885</v>
      </c>
      <c r="L67" s="56">
        <f t="shared" si="10"/>
        <v>0.1925217784129204</v>
      </c>
      <c r="M67" s="40">
        <v>290542.71399999998</v>
      </c>
      <c r="N67" s="40">
        <f t="shared" si="11"/>
        <v>302745.507988</v>
      </c>
    </row>
    <row r="68" spans="1:14" ht="21.95" customHeight="1" x14ac:dyDescent="0.25">
      <c r="A68" s="2" t="s">
        <v>119</v>
      </c>
      <c r="B68" s="21"/>
      <c r="C68" s="11"/>
      <c r="D68" s="34" t="s">
        <v>57</v>
      </c>
      <c r="E68" s="39" t="s">
        <v>174</v>
      </c>
      <c r="F68" s="40">
        <v>111290</v>
      </c>
      <c r="G68" s="40">
        <v>129378</v>
      </c>
      <c r="H68" s="40">
        <v>51228</v>
      </c>
      <c r="I68" s="40">
        <v>19934.760999999999</v>
      </c>
      <c r="J68" s="40">
        <v>19934.760999999999</v>
      </c>
      <c r="K68" s="56">
        <f t="shared" si="12"/>
        <v>0.17912445862161919</v>
      </c>
      <c r="L68" s="56">
        <f t="shared" si="10"/>
        <v>0.154081536273555</v>
      </c>
      <c r="M68" s="40">
        <v>3000</v>
      </c>
      <c r="N68" s="40">
        <f t="shared" si="11"/>
        <v>3126</v>
      </c>
    </row>
    <row r="69" spans="1:14" ht="21.95" customHeight="1" x14ac:dyDescent="0.25">
      <c r="A69" s="2" t="s">
        <v>120</v>
      </c>
      <c r="B69" s="21"/>
      <c r="C69" s="11"/>
      <c r="D69" s="34" t="s">
        <v>58</v>
      </c>
      <c r="E69" s="39" t="s">
        <v>175</v>
      </c>
      <c r="F69" s="40">
        <v>11054526</v>
      </c>
      <c r="G69" s="40">
        <v>11054526</v>
      </c>
      <c r="H69" s="40">
        <v>6420830</v>
      </c>
      <c r="I69" s="40">
        <v>5283167.4479999999</v>
      </c>
      <c r="J69" s="40">
        <v>5283167.4479999999</v>
      </c>
      <c r="K69" s="56">
        <f t="shared" si="12"/>
        <v>0.47791894903499255</v>
      </c>
      <c r="L69" s="56">
        <f t="shared" si="10"/>
        <v>0.47791894903499255</v>
      </c>
      <c r="M69" s="40">
        <v>4999645.3059999999</v>
      </c>
      <c r="N69" s="40">
        <f t="shared" si="11"/>
        <v>5209630.4088519998</v>
      </c>
    </row>
    <row r="70" spans="1:14" ht="21.95" customHeight="1" x14ac:dyDescent="0.25">
      <c r="A70" s="2" t="s">
        <v>121</v>
      </c>
      <c r="B70" s="22"/>
      <c r="C70" s="11" t="s">
        <v>2</v>
      </c>
      <c r="D70" s="35"/>
      <c r="E70" s="39" t="s">
        <v>176</v>
      </c>
      <c r="F70" s="40">
        <f>SUM(F71:F76)</f>
        <v>65067380</v>
      </c>
      <c r="G70" s="40">
        <v>65074568</v>
      </c>
      <c r="H70" s="40">
        <v>38415828</v>
      </c>
      <c r="I70" s="40">
        <v>36170595.596000001</v>
      </c>
      <c r="J70" s="40">
        <v>36170510.651000001</v>
      </c>
      <c r="K70" s="56">
        <f t="shared" si="12"/>
        <v>0.55589314724213579</v>
      </c>
      <c r="L70" s="56">
        <f t="shared" si="10"/>
        <v>0.55583174445353212</v>
      </c>
      <c r="M70" s="40">
        <v>33738145.494000003</v>
      </c>
      <c r="N70" s="40">
        <f t="shared" si="11"/>
        <v>35155147.604748003</v>
      </c>
    </row>
    <row r="71" spans="1:14" ht="21.95" customHeight="1" x14ac:dyDescent="0.25">
      <c r="A71" s="2" t="s">
        <v>122</v>
      </c>
      <c r="B71" s="21"/>
      <c r="C71" s="11"/>
      <c r="D71" s="34" t="s">
        <v>51</v>
      </c>
      <c r="E71" s="39" t="s">
        <v>177</v>
      </c>
      <c r="F71" s="40">
        <v>29165</v>
      </c>
      <c r="G71" s="40">
        <v>32009</v>
      </c>
      <c r="H71" s="40">
        <v>12054</v>
      </c>
      <c r="I71" s="40">
        <v>11461.37</v>
      </c>
      <c r="J71" s="40">
        <v>11461.37</v>
      </c>
      <c r="K71" s="56">
        <f t="shared" si="12"/>
        <v>0.39298371335504889</v>
      </c>
      <c r="L71" s="56">
        <f t="shared" si="10"/>
        <v>0.35806710612640197</v>
      </c>
      <c r="M71" s="40">
        <v>12930.333000000001</v>
      </c>
      <c r="N71" s="40">
        <f t="shared" si="11"/>
        <v>13473.406986000002</v>
      </c>
    </row>
    <row r="72" spans="1:14" ht="21.95" customHeight="1" x14ac:dyDescent="0.25">
      <c r="A72" s="2" t="s">
        <v>123</v>
      </c>
      <c r="B72" s="21"/>
      <c r="C72" s="11"/>
      <c r="D72" s="34" t="s">
        <v>60</v>
      </c>
      <c r="E72" s="39" t="s">
        <v>178</v>
      </c>
      <c r="F72" s="40">
        <v>25000</v>
      </c>
      <c r="G72" s="40">
        <v>26000</v>
      </c>
      <c r="H72" s="40">
        <v>26000</v>
      </c>
      <c r="I72" s="40">
        <v>25969.599999999999</v>
      </c>
      <c r="J72" s="40">
        <v>25969.599999999999</v>
      </c>
      <c r="K72" s="56">
        <f t="shared" si="12"/>
        <v>1.0387839999999999</v>
      </c>
      <c r="L72" s="56">
        <f t="shared" si="10"/>
        <v>0.99883076923076919</v>
      </c>
      <c r="M72" s="40">
        <v>37098.400000000001</v>
      </c>
      <c r="N72" s="40">
        <f t="shared" si="11"/>
        <v>38656.532800000001</v>
      </c>
    </row>
    <row r="73" spans="1:14" ht="21.95" customHeight="1" x14ac:dyDescent="0.25">
      <c r="A73" s="2" t="s">
        <v>124</v>
      </c>
      <c r="B73" s="21"/>
      <c r="C73" s="11"/>
      <c r="D73" s="34" t="s">
        <v>61</v>
      </c>
      <c r="E73" s="39" t="s">
        <v>179</v>
      </c>
      <c r="F73" s="40">
        <v>15681943</v>
      </c>
      <c r="G73" s="40">
        <v>15836704</v>
      </c>
      <c r="H73" s="40">
        <v>13195125</v>
      </c>
      <c r="I73" s="40">
        <v>12855002.495999999</v>
      </c>
      <c r="J73" s="40">
        <v>12855002.495999999</v>
      </c>
      <c r="K73" s="56">
        <f t="shared" si="12"/>
        <v>0.81973276500239789</v>
      </c>
      <c r="L73" s="56">
        <f t="shared" si="10"/>
        <v>0.81172209166755904</v>
      </c>
      <c r="M73" s="40">
        <v>11608688.800000001</v>
      </c>
      <c r="N73" s="40">
        <f t="shared" si="11"/>
        <v>12096253.729600001</v>
      </c>
    </row>
    <row r="74" spans="1:14" ht="21.95" customHeight="1" x14ac:dyDescent="0.25">
      <c r="A74" s="2" t="s">
        <v>125</v>
      </c>
      <c r="B74" s="21"/>
      <c r="C74" s="11"/>
      <c r="D74" s="34" t="s">
        <v>62</v>
      </c>
      <c r="E74" s="16" t="s">
        <v>180</v>
      </c>
      <c r="F74" s="40">
        <v>46703445</v>
      </c>
      <c r="G74" s="40">
        <v>46471789</v>
      </c>
      <c r="H74" s="40">
        <v>23683558</v>
      </c>
      <c r="I74" s="40">
        <v>21740153.353999998</v>
      </c>
      <c r="J74" s="40">
        <v>21740153.353999998</v>
      </c>
      <c r="K74" s="50">
        <f t="shared" si="12"/>
        <v>0.46549357020665172</v>
      </c>
      <c r="L74" s="50">
        <f t="shared" si="10"/>
        <v>0.4678139968745339</v>
      </c>
      <c r="M74" s="40">
        <v>20885931.612</v>
      </c>
      <c r="N74" s="40">
        <f t="shared" si="11"/>
        <v>21763140.739704002</v>
      </c>
    </row>
    <row r="75" spans="1:14" ht="21.95" customHeight="1" x14ac:dyDescent="0.25">
      <c r="A75" s="2" t="s">
        <v>126</v>
      </c>
      <c r="B75" s="21"/>
      <c r="C75" s="11"/>
      <c r="D75" s="34" t="s">
        <v>63</v>
      </c>
      <c r="E75" s="39" t="s">
        <v>181</v>
      </c>
      <c r="F75" s="40">
        <v>1769425</v>
      </c>
      <c r="G75" s="40">
        <v>1849281</v>
      </c>
      <c r="H75" s="40">
        <v>653064</v>
      </c>
      <c r="I75" s="40">
        <v>691900.52</v>
      </c>
      <c r="J75" s="40">
        <v>691900.52</v>
      </c>
      <c r="K75" s="56">
        <f t="shared" si="12"/>
        <v>0.39103127852268393</v>
      </c>
      <c r="L75" s="56">
        <f t="shared" si="10"/>
        <v>0.37414569229879074</v>
      </c>
      <c r="M75" s="40">
        <v>555756.64399999997</v>
      </c>
      <c r="N75" s="40">
        <f t="shared" si="11"/>
        <v>579098.42304799997</v>
      </c>
    </row>
    <row r="76" spans="1:14" ht="21.95" customHeight="1" x14ac:dyDescent="0.25">
      <c r="A76" s="2" t="s">
        <v>127</v>
      </c>
      <c r="B76" s="21"/>
      <c r="C76" s="11"/>
      <c r="D76" s="34" t="s">
        <v>64</v>
      </c>
      <c r="E76" s="39" t="s">
        <v>182</v>
      </c>
      <c r="F76" s="40">
        <v>858402</v>
      </c>
      <c r="G76" s="40">
        <v>858785</v>
      </c>
      <c r="H76" s="40">
        <v>846027</v>
      </c>
      <c r="I76" s="40">
        <v>846108.25600000005</v>
      </c>
      <c r="J76" s="40">
        <v>846023.31099999999</v>
      </c>
      <c r="K76" s="56">
        <f t="shared" si="12"/>
        <v>0.98557938005736234</v>
      </c>
      <c r="L76" s="56">
        <f t="shared" si="10"/>
        <v>0.9851398324376881</v>
      </c>
      <c r="M76" s="40">
        <v>637739.70499999996</v>
      </c>
      <c r="N76" s="40">
        <f t="shared" si="11"/>
        <v>664524.77260999999</v>
      </c>
    </row>
    <row r="77" spans="1:14" ht="21.95" customHeight="1" x14ac:dyDescent="0.25">
      <c r="A77" s="2"/>
      <c r="B77" s="21">
        <v>25</v>
      </c>
      <c r="C77" s="11"/>
      <c r="D77" s="34"/>
      <c r="E77" s="39" t="s">
        <v>208</v>
      </c>
      <c r="F77" s="43">
        <f>SUM(F78)</f>
        <v>0</v>
      </c>
      <c r="G77" s="43">
        <v>130537</v>
      </c>
      <c r="H77" s="43">
        <v>130537</v>
      </c>
      <c r="I77" s="43">
        <v>130535.77</v>
      </c>
      <c r="J77" s="43">
        <v>130535.77</v>
      </c>
      <c r="K77" s="56">
        <v>0</v>
      </c>
      <c r="L77" s="56">
        <f t="shared" si="10"/>
        <v>0.99999057738418995</v>
      </c>
      <c r="M77" s="43">
        <v>4973.549</v>
      </c>
      <c r="N77" s="43">
        <f t="shared" si="11"/>
        <v>5182.4380579999997</v>
      </c>
    </row>
    <row r="78" spans="1:14" ht="21.95" customHeight="1" x14ac:dyDescent="0.25">
      <c r="A78" s="2"/>
      <c r="B78" s="21"/>
      <c r="C78" s="11">
        <v>99</v>
      </c>
      <c r="D78" s="34"/>
      <c r="E78" s="39" t="s">
        <v>209</v>
      </c>
      <c r="F78" s="40">
        <v>0</v>
      </c>
      <c r="G78" s="40">
        <v>130537</v>
      </c>
      <c r="H78" s="40">
        <v>130537</v>
      </c>
      <c r="I78" s="40">
        <v>130535.77</v>
      </c>
      <c r="J78" s="40">
        <v>130535.77</v>
      </c>
      <c r="K78" s="56">
        <v>0</v>
      </c>
      <c r="L78" s="56">
        <f t="shared" si="10"/>
        <v>0.99999057738418995</v>
      </c>
      <c r="M78" s="40">
        <v>4973.549</v>
      </c>
      <c r="N78" s="40">
        <f t="shared" si="11"/>
        <v>5182.4380579999997</v>
      </c>
    </row>
    <row r="79" spans="1:14" ht="21.95" customHeight="1" x14ac:dyDescent="0.25">
      <c r="A79" s="2">
        <v>26</v>
      </c>
      <c r="B79" s="22" t="s">
        <v>65</v>
      </c>
      <c r="C79" s="11"/>
      <c r="D79" s="14"/>
      <c r="E79" s="15" t="s">
        <v>183</v>
      </c>
      <c r="F79" s="43">
        <f>SUM(F80:F82)</f>
        <v>430683</v>
      </c>
      <c r="G79" s="43">
        <v>1217854</v>
      </c>
      <c r="H79" s="43">
        <v>1115374</v>
      </c>
      <c r="I79" s="43">
        <v>1068373.736</v>
      </c>
      <c r="J79" s="43">
        <v>1035324.159</v>
      </c>
      <c r="K79" s="50">
        <f>J79/F79</f>
        <v>2.4039122951219341</v>
      </c>
      <c r="L79" s="50">
        <f t="shared" si="10"/>
        <v>0.85012173790947021</v>
      </c>
      <c r="M79" s="43">
        <v>452951.75599999999</v>
      </c>
      <c r="N79" s="43">
        <f t="shared" si="11"/>
        <v>471975.72975200001</v>
      </c>
    </row>
    <row r="80" spans="1:14" ht="21.95" customHeight="1" x14ac:dyDescent="0.25">
      <c r="A80" s="2" t="s">
        <v>128</v>
      </c>
      <c r="B80" s="21"/>
      <c r="C80" s="11" t="s">
        <v>4</v>
      </c>
      <c r="D80" s="13"/>
      <c r="E80" s="16" t="s">
        <v>66</v>
      </c>
      <c r="F80" s="40">
        <v>155000</v>
      </c>
      <c r="G80" s="40">
        <v>920348</v>
      </c>
      <c r="H80" s="40">
        <v>869152</v>
      </c>
      <c r="I80" s="40">
        <v>868381.76300000004</v>
      </c>
      <c r="J80" s="40">
        <v>860887.51699999999</v>
      </c>
      <c r="K80" s="50">
        <f>J80/F80</f>
        <v>5.5541130129032261</v>
      </c>
      <c r="L80" s="56">
        <f t="shared" si="10"/>
        <v>0.93539347833645536</v>
      </c>
      <c r="M80" s="40">
        <v>227047.59899999999</v>
      </c>
      <c r="N80" s="40">
        <f t="shared" si="11"/>
        <v>236583.59815800001</v>
      </c>
    </row>
    <row r="81" spans="1:14" ht="21.95" customHeight="1" x14ac:dyDescent="0.25">
      <c r="A81" s="2" t="s">
        <v>129</v>
      </c>
      <c r="B81" s="21"/>
      <c r="C81" s="11" t="s">
        <v>6</v>
      </c>
      <c r="D81" s="13"/>
      <c r="E81" s="16" t="s">
        <v>184</v>
      </c>
      <c r="F81" s="40">
        <v>190000</v>
      </c>
      <c r="G81" s="40">
        <v>211823</v>
      </c>
      <c r="H81" s="40">
        <v>211823</v>
      </c>
      <c r="I81" s="40">
        <v>103525.655</v>
      </c>
      <c r="J81" s="40">
        <v>78082.453999999998</v>
      </c>
      <c r="K81" s="50">
        <f>J81/F81</f>
        <v>0.41096028421052633</v>
      </c>
      <c r="L81" s="56">
        <f t="shared" si="10"/>
        <v>0.36862122621245097</v>
      </c>
      <c r="M81" s="40">
        <v>161233.25099999999</v>
      </c>
      <c r="N81" s="40">
        <f t="shared" si="11"/>
        <v>168005.04754199999</v>
      </c>
    </row>
    <row r="82" spans="1:14" ht="21.95" customHeight="1" thickBot="1" x14ac:dyDescent="0.3">
      <c r="A82" s="2" t="s">
        <v>130</v>
      </c>
      <c r="B82" s="62"/>
      <c r="C82" s="24" t="s">
        <v>22</v>
      </c>
      <c r="D82" s="25"/>
      <c r="E82" s="78" t="s">
        <v>185</v>
      </c>
      <c r="F82" s="79">
        <v>85683</v>
      </c>
      <c r="G82" s="79">
        <v>85683</v>
      </c>
      <c r="H82" s="79">
        <v>34399</v>
      </c>
      <c r="I82" s="79">
        <v>96466.317999999999</v>
      </c>
      <c r="J82" s="79">
        <v>96354.187999999995</v>
      </c>
      <c r="K82" s="80">
        <f>J82/F82</f>
        <v>1.1245426514010948</v>
      </c>
      <c r="L82" s="80">
        <f t="shared" si="10"/>
        <v>1.1245426514010948</v>
      </c>
      <c r="M82" s="79">
        <v>64670.906000000003</v>
      </c>
      <c r="N82" s="79">
        <f t="shared" si="11"/>
        <v>67387.084052000006</v>
      </c>
    </row>
    <row r="83" spans="1:14" x14ac:dyDescent="0.25">
      <c r="B83" s="91" t="s">
        <v>200</v>
      </c>
      <c r="C83" s="91"/>
      <c r="D83" s="91"/>
      <c r="E83" s="91"/>
      <c r="F83" s="7"/>
      <c r="G83" s="7"/>
      <c r="H83" s="7"/>
      <c r="I83" s="7"/>
      <c r="J83" s="3"/>
      <c r="K83" s="7"/>
      <c r="M83" s="3"/>
      <c r="N83" s="3"/>
    </row>
    <row r="84" spans="1:14" x14ac:dyDescent="0.25">
      <c r="B84" s="4"/>
      <c r="C84" s="4"/>
      <c r="D84" s="4"/>
      <c r="E84" s="4"/>
      <c r="F84" s="91"/>
      <c r="G84" s="91"/>
      <c r="H84" s="91"/>
      <c r="I84" s="91"/>
      <c r="J84" s="91"/>
      <c r="K84" s="64"/>
      <c r="M84" s="3"/>
      <c r="N84" s="3"/>
    </row>
    <row r="85" spans="1:14" x14ac:dyDescent="0.25">
      <c r="B85" s="5"/>
      <c r="C85" s="5"/>
      <c r="D85" s="5"/>
      <c r="E85" s="6"/>
      <c r="F85" s="4"/>
      <c r="G85" s="4"/>
      <c r="H85" s="4"/>
      <c r="I85" s="4"/>
      <c r="J85" s="4"/>
      <c r="K85" s="4"/>
      <c r="M85" s="4"/>
      <c r="N85" s="4"/>
    </row>
    <row r="86" spans="1:14" ht="21" x14ac:dyDescent="0.25">
      <c r="E86" s="30" t="s">
        <v>0</v>
      </c>
      <c r="F86" s="3" t="s">
        <v>214</v>
      </c>
      <c r="G86" s="5"/>
      <c r="H86" s="5"/>
      <c r="I86" s="5"/>
      <c r="J86" s="6"/>
      <c r="K86" s="5"/>
      <c r="L86" s="6"/>
      <c r="M86" s="6"/>
      <c r="N86" s="6"/>
    </row>
    <row r="87" spans="1:14" ht="21.75" thickBot="1" x14ac:dyDescent="0.3">
      <c r="E87" s="6"/>
      <c r="F87" s="7"/>
      <c r="G87" s="7"/>
      <c r="H87" s="7"/>
      <c r="I87" s="7"/>
      <c r="J87" s="30"/>
      <c r="K87" s="7"/>
      <c r="L87" s="6"/>
      <c r="M87" s="30"/>
      <c r="N87" s="30"/>
    </row>
    <row r="88" spans="1:14" ht="15" customHeight="1" x14ac:dyDescent="0.25">
      <c r="A88" s="8"/>
      <c r="B88" s="92" t="s">
        <v>146</v>
      </c>
      <c r="C88" s="94" t="s">
        <v>147</v>
      </c>
      <c r="D88" s="94" t="s">
        <v>148</v>
      </c>
      <c r="E88" s="26" t="s">
        <v>196</v>
      </c>
      <c r="F88" s="96" t="s">
        <v>213</v>
      </c>
      <c r="G88" s="96"/>
      <c r="H88" s="96"/>
      <c r="I88" s="26" t="s">
        <v>202</v>
      </c>
      <c r="J88" s="26" t="s">
        <v>202</v>
      </c>
      <c r="K88" s="28" t="s">
        <v>1</v>
      </c>
      <c r="L88" s="29" t="s">
        <v>1</v>
      </c>
      <c r="M88" s="73" t="s">
        <v>202</v>
      </c>
      <c r="N88" s="73" t="s">
        <v>218</v>
      </c>
    </row>
    <row r="89" spans="1:14" ht="30.75" thickBot="1" x14ac:dyDescent="0.3">
      <c r="A89" s="9" t="s">
        <v>79</v>
      </c>
      <c r="B89" s="97"/>
      <c r="C89" s="98"/>
      <c r="D89" s="98"/>
      <c r="E89" s="27" t="s">
        <v>154</v>
      </c>
      <c r="F89" s="47" t="s">
        <v>150</v>
      </c>
      <c r="G89" s="47" t="s">
        <v>151</v>
      </c>
      <c r="H89" s="47" t="s">
        <v>221</v>
      </c>
      <c r="I89" s="46" t="s">
        <v>204</v>
      </c>
      <c r="J89" s="46" t="s">
        <v>155</v>
      </c>
      <c r="K89" s="45" t="s">
        <v>193</v>
      </c>
      <c r="L89" s="89" t="s">
        <v>223</v>
      </c>
      <c r="M89" s="74" t="s">
        <v>217</v>
      </c>
      <c r="N89" s="90" t="s">
        <v>222</v>
      </c>
    </row>
    <row r="90" spans="1:14" ht="22.5" customHeight="1" x14ac:dyDescent="0.25">
      <c r="A90" s="2">
        <v>29</v>
      </c>
      <c r="B90" s="22" t="s">
        <v>67</v>
      </c>
      <c r="C90" s="11"/>
      <c r="D90" s="14"/>
      <c r="E90" s="15" t="s">
        <v>186</v>
      </c>
      <c r="F90" s="43">
        <f>SUM(F91:F96)</f>
        <v>1434013</v>
      </c>
      <c r="G90" s="43">
        <v>1829359</v>
      </c>
      <c r="H90" s="43">
        <v>637590</v>
      </c>
      <c r="I90" s="43">
        <v>586643.06499999994</v>
      </c>
      <c r="J90" s="43">
        <v>355000.5</v>
      </c>
      <c r="K90" s="50">
        <f t="shared" ref="K90:K95" si="13">J90/F90</f>
        <v>0.24755737918693904</v>
      </c>
      <c r="L90" s="51">
        <f t="shared" ref="L90:L104" si="14">J90/G90</f>
        <v>0.19405731734449061</v>
      </c>
      <c r="M90" s="43">
        <v>534212.56400000001</v>
      </c>
      <c r="N90" s="43">
        <f>M90*1.042</f>
        <v>556649.49168800004</v>
      </c>
    </row>
    <row r="91" spans="1:14" ht="22.5" customHeight="1" x14ac:dyDescent="0.25">
      <c r="A91" s="2" t="s">
        <v>131</v>
      </c>
      <c r="B91" s="21"/>
      <c r="C91" s="33" t="s">
        <v>2</v>
      </c>
      <c r="D91" s="13"/>
      <c r="E91" s="16" t="s">
        <v>26</v>
      </c>
      <c r="F91" s="40">
        <v>800000</v>
      </c>
      <c r="G91" s="40">
        <v>846125</v>
      </c>
      <c r="H91" s="40">
        <v>46125</v>
      </c>
      <c r="I91" s="40">
        <v>46124.4</v>
      </c>
      <c r="J91" s="40">
        <v>46124.4</v>
      </c>
      <c r="K91" s="50">
        <f t="shared" si="13"/>
        <v>5.7655499999999998E-2</v>
      </c>
      <c r="L91" s="51">
        <f t="shared" si="14"/>
        <v>5.4512512926577043E-2</v>
      </c>
      <c r="M91" s="40">
        <v>60543.998</v>
      </c>
      <c r="N91" s="40">
        <f t="shared" ref="N91:N116" si="15">M91*1.042</f>
        <v>63086.845915999998</v>
      </c>
    </row>
    <row r="92" spans="1:14" ht="22.5" customHeight="1" x14ac:dyDescent="0.25">
      <c r="A92" s="2" t="s">
        <v>132</v>
      </c>
      <c r="B92" s="21"/>
      <c r="C92" s="33" t="s">
        <v>22</v>
      </c>
      <c r="D92" s="13"/>
      <c r="E92" s="16" t="s">
        <v>27</v>
      </c>
      <c r="F92" s="40">
        <v>192772</v>
      </c>
      <c r="G92" s="40">
        <v>237569</v>
      </c>
      <c r="H92" s="40">
        <v>97108</v>
      </c>
      <c r="I92" s="40">
        <v>112706.681</v>
      </c>
      <c r="J92" s="40">
        <v>64800.305</v>
      </c>
      <c r="K92" s="50">
        <f t="shared" si="13"/>
        <v>0.33614998547506897</v>
      </c>
      <c r="L92" s="51">
        <f t="shared" si="14"/>
        <v>0.27276414431175783</v>
      </c>
      <c r="M92" s="40">
        <v>102567.433</v>
      </c>
      <c r="N92" s="40">
        <f t="shared" si="15"/>
        <v>106875.265186</v>
      </c>
    </row>
    <row r="93" spans="1:14" ht="22.5" customHeight="1" x14ac:dyDescent="0.25">
      <c r="A93" s="2" t="s">
        <v>133</v>
      </c>
      <c r="B93" s="21"/>
      <c r="C93" s="33" t="s">
        <v>9</v>
      </c>
      <c r="D93" s="13"/>
      <c r="E93" s="16" t="s">
        <v>68</v>
      </c>
      <c r="F93" s="40">
        <v>109845</v>
      </c>
      <c r="G93" s="40">
        <v>208648</v>
      </c>
      <c r="H93" s="40">
        <v>141145</v>
      </c>
      <c r="I93" s="40">
        <v>121835.283</v>
      </c>
      <c r="J93" s="40">
        <v>91823.623000000007</v>
      </c>
      <c r="K93" s="50">
        <f t="shared" si="13"/>
        <v>0.8359381218990396</v>
      </c>
      <c r="L93" s="51">
        <f t="shared" si="14"/>
        <v>0.44008868045703775</v>
      </c>
      <c r="M93" s="40">
        <v>179459.476</v>
      </c>
      <c r="N93" s="40">
        <f t="shared" si="15"/>
        <v>186996.773992</v>
      </c>
    </row>
    <row r="94" spans="1:14" ht="22.5" customHeight="1" x14ac:dyDescent="0.25">
      <c r="A94" s="2" t="s">
        <v>134</v>
      </c>
      <c r="B94" s="21"/>
      <c r="C94" s="33" t="s">
        <v>13</v>
      </c>
      <c r="D94" s="13"/>
      <c r="E94" s="16" t="s">
        <v>69</v>
      </c>
      <c r="F94" s="40">
        <v>49831</v>
      </c>
      <c r="G94" s="40">
        <v>203778</v>
      </c>
      <c r="H94" s="40">
        <v>158649</v>
      </c>
      <c r="I94" s="40">
        <v>115538.567</v>
      </c>
      <c r="J94" s="87">
        <v>19728.101999999999</v>
      </c>
      <c r="K94" s="50">
        <f t="shared" si="13"/>
        <v>0.3959001826172463</v>
      </c>
      <c r="L94" s="51">
        <f t="shared" si="14"/>
        <v>9.6811736301269019E-2</v>
      </c>
      <c r="M94" s="40">
        <v>8931.9369999999999</v>
      </c>
      <c r="N94" s="40">
        <f t="shared" si="15"/>
        <v>9307.0783540000011</v>
      </c>
    </row>
    <row r="95" spans="1:14" ht="22.5" customHeight="1" x14ac:dyDescent="0.25">
      <c r="A95" s="2" t="s">
        <v>135</v>
      </c>
      <c r="B95" s="21"/>
      <c r="C95" s="33" t="s">
        <v>41</v>
      </c>
      <c r="D95" s="13"/>
      <c r="E95" s="16" t="s">
        <v>70</v>
      </c>
      <c r="F95" s="40">
        <v>281565</v>
      </c>
      <c r="G95" s="40">
        <v>328124</v>
      </c>
      <c r="H95" s="40">
        <v>189448</v>
      </c>
      <c r="I95" s="40">
        <v>185323.44399999999</v>
      </c>
      <c r="J95" s="40">
        <v>132524.07</v>
      </c>
      <c r="K95" s="50">
        <f t="shared" si="13"/>
        <v>0.47066954344467532</v>
      </c>
      <c r="L95" s="51">
        <f t="shared" si="14"/>
        <v>0.40388411088490939</v>
      </c>
      <c r="M95" s="40">
        <v>182709.72</v>
      </c>
      <c r="N95" s="40">
        <f t="shared" si="15"/>
        <v>190383.52824000001</v>
      </c>
    </row>
    <row r="96" spans="1:14" ht="22.5" customHeight="1" x14ac:dyDescent="0.25">
      <c r="A96" s="2"/>
      <c r="B96" s="21"/>
      <c r="C96" s="33">
        <v>99</v>
      </c>
      <c r="D96" s="13"/>
      <c r="E96" s="16" t="s">
        <v>203</v>
      </c>
      <c r="F96" s="40">
        <v>0</v>
      </c>
      <c r="G96" s="40">
        <v>5115</v>
      </c>
      <c r="H96" s="40">
        <v>5115</v>
      </c>
      <c r="I96" s="40">
        <v>5114.6899999999996</v>
      </c>
      <c r="J96" s="40">
        <v>0</v>
      </c>
      <c r="K96" s="50">
        <v>0</v>
      </c>
      <c r="L96" s="51">
        <f t="shared" si="14"/>
        <v>0</v>
      </c>
      <c r="M96" s="40">
        <v>0</v>
      </c>
      <c r="N96" s="40">
        <f t="shared" si="15"/>
        <v>0</v>
      </c>
    </row>
    <row r="97" spans="1:14" ht="22.5" customHeight="1" x14ac:dyDescent="0.25">
      <c r="A97" s="2">
        <v>31</v>
      </c>
      <c r="B97" s="22" t="s">
        <v>71</v>
      </c>
      <c r="C97" s="11"/>
      <c r="D97" s="14"/>
      <c r="E97" s="15" t="s">
        <v>187</v>
      </c>
      <c r="F97" s="43">
        <f>SUM(F98+F100)</f>
        <v>12000000</v>
      </c>
      <c r="G97" s="43">
        <v>25166886</v>
      </c>
      <c r="H97" s="43">
        <v>8289118</v>
      </c>
      <c r="I97" s="43">
        <v>13293243.532</v>
      </c>
      <c r="J97" s="43">
        <v>4667660.676</v>
      </c>
      <c r="K97" s="50">
        <f>J97/F97</f>
        <v>0.38897172299999999</v>
      </c>
      <c r="L97" s="51">
        <f t="shared" si="14"/>
        <v>0.18546834423615222</v>
      </c>
      <c r="M97" s="43">
        <v>5524652.165</v>
      </c>
      <c r="N97" s="43">
        <f t="shared" si="15"/>
        <v>5756687.5559299998</v>
      </c>
    </row>
    <row r="98" spans="1:14" ht="22.5" customHeight="1" x14ac:dyDescent="0.25">
      <c r="A98" s="2" t="s">
        <v>136</v>
      </c>
      <c r="B98" s="21"/>
      <c r="C98" s="11" t="s">
        <v>4</v>
      </c>
      <c r="D98" s="13"/>
      <c r="E98" s="16" t="s">
        <v>72</v>
      </c>
      <c r="F98" s="40">
        <f>SUM(F99)</f>
        <v>0</v>
      </c>
      <c r="G98" s="40">
        <v>2054</v>
      </c>
      <c r="H98" s="40">
        <v>0</v>
      </c>
      <c r="I98" s="40">
        <v>0</v>
      </c>
      <c r="J98" s="40">
        <v>0</v>
      </c>
      <c r="K98" s="50">
        <v>0</v>
      </c>
      <c r="L98" s="51">
        <f t="shared" si="14"/>
        <v>0</v>
      </c>
      <c r="M98" s="40">
        <v>0</v>
      </c>
      <c r="N98" s="40">
        <f t="shared" si="15"/>
        <v>0</v>
      </c>
    </row>
    <row r="99" spans="1:14" ht="22.5" customHeight="1" x14ac:dyDescent="0.25">
      <c r="A99" s="2" t="s">
        <v>137</v>
      </c>
      <c r="B99" s="21"/>
      <c r="C99" s="11"/>
      <c r="D99" s="13" t="s">
        <v>51</v>
      </c>
      <c r="E99" s="16" t="s">
        <v>73</v>
      </c>
      <c r="F99" s="40">
        <v>0</v>
      </c>
      <c r="G99" s="40">
        <v>2054</v>
      </c>
      <c r="H99" s="40">
        <v>0</v>
      </c>
      <c r="I99" s="40">
        <v>0</v>
      </c>
      <c r="J99" s="40">
        <v>0</v>
      </c>
      <c r="K99" s="50">
        <v>0</v>
      </c>
      <c r="L99" s="51">
        <f t="shared" si="14"/>
        <v>0</v>
      </c>
      <c r="M99" s="40">
        <v>0</v>
      </c>
      <c r="N99" s="40">
        <f t="shared" si="15"/>
        <v>0</v>
      </c>
    </row>
    <row r="100" spans="1:14" ht="22.5" customHeight="1" x14ac:dyDescent="0.25">
      <c r="A100" s="2" t="s">
        <v>138</v>
      </c>
      <c r="B100" s="22"/>
      <c r="C100" s="11" t="s">
        <v>6</v>
      </c>
      <c r="D100" s="14"/>
      <c r="E100" s="16" t="s">
        <v>74</v>
      </c>
      <c r="F100" s="40">
        <f>SUM(F101:F104)</f>
        <v>12000000</v>
      </c>
      <c r="G100" s="40">
        <v>25164832</v>
      </c>
      <c r="H100" s="40">
        <v>8289118</v>
      </c>
      <c r="I100" s="40">
        <v>13293243.532</v>
      </c>
      <c r="J100" s="40">
        <v>4667660.676</v>
      </c>
      <c r="K100" s="50">
        <f>J100/F100</f>
        <v>0.38897172299999999</v>
      </c>
      <c r="L100" s="51">
        <f t="shared" si="14"/>
        <v>0.18548348250447291</v>
      </c>
      <c r="M100" s="40">
        <v>5524652.165</v>
      </c>
      <c r="N100" s="40">
        <f t="shared" si="15"/>
        <v>5756687.5559299998</v>
      </c>
    </row>
    <row r="101" spans="1:14" ht="22.5" customHeight="1" x14ac:dyDescent="0.25">
      <c r="A101" s="2"/>
      <c r="B101" s="22"/>
      <c r="C101" s="11"/>
      <c r="D101" s="14" t="s">
        <v>50</v>
      </c>
      <c r="E101" s="16" t="s">
        <v>198</v>
      </c>
      <c r="F101" s="40">
        <v>5000</v>
      </c>
      <c r="G101" s="40">
        <v>18000</v>
      </c>
      <c r="H101" s="40">
        <v>12004</v>
      </c>
      <c r="I101" s="40">
        <v>11997.164000000001</v>
      </c>
      <c r="J101" s="40">
        <v>11997.164000000001</v>
      </c>
      <c r="K101" s="50">
        <f>J101/F101</f>
        <v>2.3994328</v>
      </c>
      <c r="L101" s="51">
        <f t="shared" si="14"/>
        <v>0.66650911111111111</v>
      </c>
      <c r="M101" s="40">
        <v>3179.3820000000001</v>
      </c>
      <c r="N101" s="40">
        <f t="shared" si="15"/>
        <v>3312.9160440000001</v>
      </c>
    </row>
    <row r="102" spans="1:14" ht="22.5" customHeight="1" x14ac:dyDescent="0.25">
      <c r="A102" s="2" t="s">
        <v>139</v>
      </c>
      <c r="B102" s="21"/>
      <c r="C102" s="11"/>
      <c r="D102" s="13" t="s">
        <v>51</v>
      </c>
      <c r="E102" s="16" t="s">
        <v>73</v>
      </c>
      <c r="F102" s="40">
        <v>207000</v>
      </c>
      <c r="G102" s="40">
        <v>1606616</v>
      </c>
      <c r="H102" s="40">
        <v>478372</v>
      </c>
      <c r="I102" s="40">
        <v>1029388.584</v>
      </c>
      <c r="J102" s="40">
        <v>261124.014</v>
      </c>
      <c r="K102" s="50">
        <f>J102/F102</f>
        <v>1.2614686666666666</v>
      </c>
      <c r="L102" s="51">
        <f t="shared" si="14"/>
        <v>0.16253044535844283</v>
      </c>
      <c r="M102" s="40">
        <v>316748.23800000001</v>
      </c>
      <c r="N102" s="40">
        <f t="shared" si="15"/>
        <v>330051.66399600002</v>
      </c>
    </row>
    <row r="103" spans="1:14" ht="22.5" customHeight="1" x14ac:dyDescent="0.25">
      <c r="A103" s="2" t="s">
        <v>140</v>
      </c>
      <c r="B103" s="21"/>
      <c r="C103" s="11"/>
      <c r="D103" s="34" t="s">
        <v>53</v>
      </c>
      <c r="E103" s="16" t="s">
        <v>75</v>
      </c>
      <c r="F103" s="40">
        <v>11713000</v>
      </c>
      <c r="G103" s="40">
        <v>23001487</v>
      </c>
      <c r="H103" s="40">
        <v>7410260</v>
      </c>
      <c r="I103" s="40">
        <v>11842206.325999999</v>
      </c>
      <c r="J103" s="40">
        <v>4022529.074</v>
      </c>
      <c r="K103" s="50">
        <f>J103/F103</f>
        <v>0.34342432118159311</v>
      </c>
      <c r="L103" s="51">
        <f t="shared" si="14"/>
        <v>0.17488126198101889</v>
      </c>
      <c r="M103" s="40">
        <v>5194263.3739999998</v>
      </c>
      <c r="N103" s="40">
        <f t="shared" si="15"/>
        <v>5412422.4357080003</v>
      </c>
    </row>
    <row r="104" spans="1:14" ht="22.5" customHeight="1" x14ac:dyDescent="0.25">
      <c r="A104" s="2" t="s">
        <v>141</v>
      </c>
      <c r="B104" s="21"/>
      <c r="C104" s="11"/>
      <c r="D104" s="34" t="s">
        <v>54</v>
      </c>
      <c r="E104" s="16" t="s">
        <v>76</v>
      </c>
      <c r="F104" s="40">
        <v>75000</v>
      </c>
      <c r="G104" s="40">
        <v>538729</v>
      </c>
      <c r="H104" s="40">
        <v>388482</v>
      </c>
      <c r="I104" s="40">
        <v>409651.45799999998</v>
      </c>
      <c r="J104" s="40">
        <v>372010.424</v>
      </c>
      <c r="K104" s="50">
        <f>J104/F104</f>
        <v>4.9601389866666663</v>
      </c>
      <c r="L104" s="51">
        <f t="shared" si="14"/>
        <v>0.69053350385815504</v>
      </c>
      <c r="M104" s="40">
        <v>10461.171</v>
      </c>
      <c r="N104" s="40">
        <f t="shared" si="15"/>
        <v>10900.540182000001</v>
      </c>
    </row>
    <row r="105" spans="1:14" ht="22.5" customHeight="1" x14ac:dyDescent="0.25">
      <c r="A105" s="2"/>
      <c r="B105" s="21">
        <v>32</v>
      </c>
      <c r="C105" s="11"/>
      <c r="D105" s="34"/>
      <c r="E105" s="15" t="s">
        <v>211</v>
      </c>
      <c r="F105" s="43">
        <f>SUM(F106)</f>
        <v>0</v>
      </c>
      <c r="G105" s="43">
        <v>0</v>
      </c>
      <c r="H105" s="43">
        <v>0</v>
      </c>
      <c r="I105" s="43">
        <v>0</v>
      </c>
      <c r="J105" s="43">
        <v>0</v>
      </c>
      <c r="K105" s="50">
        <v>0</v>
      </c>
      <c r="L105" s="51">
        <v>0</v>
      </c>
      <c r="M105" s="43">
        <v>0</v>
      </c>
      <c r="N105" s="43">
        <f t="shared" si="15"/>
        <v>0</v>
      </c>
    </row>
    <row r="106" spans="1:14" ht="22.5" customHeight="1" x14ac:dyDescent="0.25">
      <c r="A106" s="2"/>
      <c r="B106" s="21"/>
      <c r="C106" s="11" t="s">
        <v>13</v>
      </c>
      <c r="D106" s="34"/>
      <c r="E106" s="16" t="s">
        <v>212</v>
      </c>
      <c r="F106" s="40">
        <v>0</v>
      </c>
      <c r="G106" s="40">
        <v>0</v>
      </c>
      <c r="H106" s="40">
        <v>0</v>
      </c>
      <c r="I106" s="40">
        <v>0</v>
      </c>
      <c r="J106" s="40">
        <v>0</v>
      </c>
      <c r="K106" s="50">
        <v>0</v>
      </c>
      <c r="L106" s="51">
        <v>0</v>
      </c>
      <c r="M106" s="40">
        <v>0</v>
      </c>
      <c r="N106" s="40">
        <f t="shared" si="15"/>
        <v>0</v>
      </c>
    </row>
    <row r="107" spans="1:14" ht="22.5" customHeight="1" x14ac:dyDescent="0.25">
      <c r="A107" s="2">
        <v>32</v>
      </c>
      <c r="B107" s="22" t="s">
        <v>77</v>
      </c>
      <c r="C107" s="11"/>
      <c r="D107" s="35"/>
      <c r="E107" s="15" t="s">
        <v>188</v>
      </c>
      <c r="F107" s="43">
        <f>SUM(F108+F111)</f>
        <v>2251758</v>
      </c>
      <c r="G107" s="43">
        <v>4141774</v>
      </c>
      <c r="H107" s="43">
        <v>1295610</v>
      </c>
      <c r="I107" s="43">
        <v>3407058.426</v>
      </c>
      <c r="J107" s="43">
        <v>982769.97699999996</v>
      </c>
      <c r="K107" s="50">
        <f>J107/F107</f>
        <v>0.43644564691232357</v>
      </c>
      <c r="L107" s="51">
        <f>J107/G107</f>
        <v>0.23728237634404967</v>
      </c>
      <c r="M107" s="43">
        <v>676560.402</v>
      </c>
      <c r="N107" s="43">
        <f t="shared" si="15"/>
        <v>704975.93888400006</v>
      </c>
    </row>
    <row r="108" spans="1:14" ht="22.5" customHeight="1" x14ac:dyDescent="0.25">
      <c r="A108" s="2" t="s">
        <v>142</v>
      </c>
      <c r="B108" s="21"/>
      <c r="C108" s="11" t="s">
        <v>4</v>
      </c>
      <c r="D108" s="34"/>
      <c r="E108" s="16" t="s">
        <v>49</v>
      </c>
      <c r="F108" s="40">
        <f>SUM(F109:F110)</f>
        <v>2230758</v>
      </c>
      <c r="G108" s="40">
        <v>4120774</v>
      </c>
      <c r="H108" s="40">
        <v>1274610</v>
      </c>
      <c r="I108" s="40">
        <v>3386058.426</v>
      </c>
      <c r="J108" s="40">
        <v>961769.97699999996</v>
      </c>
      <c r="K108" s="50">
        <f>J108/F108</f>
        <v>0.43114043612081632</v>
      </c>
      <c r="L108" s="51">
        <f>J108/G108</f>
        <v>0.23339546818146298</v>
      </c>
      <c r="M108" s="40">
        <v>655560.402</v>
      </c>
      <c r="N108" s="40">
        <f t="shared" si="15"/>
        <v>683093.93888400006</v>
      </c>
    </row>
    <row r="109" spans="1:14" ht="22.5" customHeight="1" x14ac:dyDescent="0.25">
      <c r="A109" s="2"/>
      <c r="B109" s="22"/>
      <c r="C109" s="11"/>
      <c r="D109" s="35" t="s">
        <v>53</v>
      </c>
      <c r="E109" s="16" t="s">
        <v>201</v>
      </c>
      <c r="F109" s="40">
        <v>0</v>
      </c>
      <c r="G109" s="40">
        <v>99000</v>
      </c>
      <c r="H109" s="40">
        <v>99000</v>
      </c>
      <c r="I109" s="40">
        <v>99000</v>
      </c>
      <c r="J109" s="40">
        <v>0</v>
      </c>
      <c r="K109" s="50">
        <v>0</v>
      </c>
      <c r="L109" s="51">
        <f>J109/G109</f>
        <v>0</v>
      </c>
      <c r="M109" s="40">
        <v>0</v>
      </c>
      <c r="N109" s="40">
        <f t="shared" si="15"/>
        <v>0</v>
      </c>
    </row>
    <row r="110" spans="1:14" ht="22.5" customHeight="1" x14ac:dyDescent="0.25">
      <c r="A110" s="2" t="s">
        <v>143</v>
      </c>
      <c r="B110" s="21"/>
      <c r="C110" s="11"/>
      <c r="D110" s="34" t="s">
        <v>58</v>
      </c>
      <c r="E110" s="16" t="s">
        <v>59</v>
      </c>
      <c r="F110" s="40">
        <v>2230758</v>
      </c>
      <c r="G110" s="40">
        <v>4021774</v>
      </c>
      <c r="H110" s="40">
        <v>1175610</v>
      </c>
      <c r="I110" s="40">
        <v>3287058.426</v>
      </c>
      <c r="J110" s="40">
        <v>961769.97699999996</v>
      </c>
      <c r="K110" s="50">
        <f>J110/F110</f>
        <v>0.43114043612081632</v>
      </c>
      <c r="L110" s="51">
        <f>J110/G110</f>
        <v>0.23914073167711561</v>
      </c>
      <c r="M110" s="40">
        <v>655560.402</v>
      </c>
      <c r="N110" s="40">
        <f t="shared" si="15"/>
        <v>683093.93888400006</v>
      </c>
    </row>
    <row r="111" spans="1:14" ht="22.5" customHeight="1" x14ac:dyDescent="0.25">
      <c r="A111" s="2"/>
      <c r="B111" s="21"/>
      <c r="C111" s="11" t="s">
        <v>2</v>
      </c>
      <c r="D111" s="34"/>
      <c r="E111" s="16" t="s">
        <v>205</v>
      </c>
      <c r="F111" s="40">
        <f>SUM(F112:F113)</f>
        <v>21000</v>
      </c>
      <c r="G111" s="40">
        <v>21000</v>
      </c>
      <c r="H111" s="40">
        <v>21000</v>
      </c>
      <c r="I111" s="40">
        <v>21000</v>
      </c>
      <c r="J111" s="40">
        <v>21000</v>
      </c>
      <c r="K111" s="50">
        <f>J111/F111</f>
        <v>1</v>
      </c>
      <c r="L111" s="51">
        <f>J111/G111</f>
        <v>1</v>
      </c>
      <c r="M111" s="40">
        <v>21000</v>
      </c>
      <c r="N111" s="40">
        <f t="shared" si="15"/>
        <v>21882</v>
      </c>
    </row>
    <row r="112" spans="1:14" ht="22.5" customHeight="1" x14ac:dyDescent="0.25">
      <c r="A112" s="2"/>
      <c r="B112" s="21"/>
      <c r="C112" s="11"/>
      <c r="D112" s="35" t="s">
        <v>50</v>
      </c>
      <c r="E112" s="16" t="s">
        <v>210</v>
      </c>
      <c r="F112" s="40">
        <v>0</v>
      </c>
      <c r="G112" s="40">
        <v>0</v>
      </c>
      <c r="H112" s="40">
        <v>0</v>
      </c>
      <c r="I112" s="40">
        <v>0</v>
      </c>
      <c r="J112" s="40">
        <v>0</v>
      </c>
      <c r="K112" s="50">
        <v>0</v>
      </c>
      <c r="L112" s="51">
        <v>0</v>
      </c>
      <c r="M112" s="40">
        <v>0</v>
      </c>
      <c r="N112" s="40">
        <f t="shared" si="15"/>
        <v>0</v>
      </c>
    </row>
    <row r="113" spans="1:18" ht="22.5" customHeight="1" x14ac:dyDescent="0.25">
      <c r="A113" s="2"/>
      <c r="B113" s="21"/>
      <c r="C113" s="11"/>
      <c r="D113" s="35" t="s">
        <v>206</v>
      </c>
      <c r="E113" s="16" t="s">
        <v>205</v>
      </c>
      <c r="F113" s="40">
        <v>21000</v>
      </c>
      <c r="G113" s="40">
        <v>21000</v>
      </c>
      <c r="H113" s="40">
        <v>21000</v>
      </c>
      <c r="I113" s="40">
        <v>21000</v>
      </c>
      <c r="J113" s="40">
        <v>21000</v>
      </c>
      <c r="K113" s="50">
        <f>J113/F113</f>
        <v>1</v>
      </c>
      <c r="L113" s="51">
        <f>J113/G113</f>
        <v>1</v>
      </c>
      <c r="M113" s="40">
        <v>21000</v>
      </c>
      <c r="N113" s="40">
        <f t="shared" si="15"/>
        <v>21882</v>
      </c>
    </row>
    <row r="114" spans="1:18" ht="22.5" customHeight="1" x14ac:dyDescent="0.25">
      <c r="A114" s="2" t="s">
        <v>144</v>
      </c>
      <c r="B114" s="22" t="s">
        <v>78</v>
      </c>
      <c r="C114" s="11"/>
      <c r="D114" s="13"/>
      <c r="E114" s="15" t="s">
        <v>189</v>
      </c>
      <c r="F114" s="43">
        <f>SUM(F115:F116)</f>
        <v>240000</v>
      </c>
      <c r="G114" s="43">
        <v>1848108</v>
      </c>
      <c r="H114" s="43">
        <v>1729020</v>
      </c>
      <c r="I114" s="43">
        <v>1729635.79</v>
      </c>
      <c r="J114" s="43">
        <v>1717271.757</v>
      </c>
      <c r="K114" s="50">
        <f>J114/F114</f>
        <v>7.1552989875000002</v>
      </c>
      <c r="L114" s="51">
        <f>J114/G114</f>
        <v>0.92920530456012307</v>
      </c>
      <c r="M114" s="43">
        <v>1755715.1529999999</v>
      </c>
      <c r="N114" s="43">
        <f t="shared" si="15"/>
        <v>1829455.189426</v>
      </c>
    </row>
    <row r="115" spans="1:18" ht="22.5" customHeight="1" x14ac:dyDescent="0.25">
      <c r="A115" s="2"/>
      <c r="B115" s="22"/>
      <c r="C115" s="11" t="s">
        <v>4</v>
      </c>
      <c r="D115" s="13"/>
      <c r="E115" s="16" t="s">
        <v>199</v>
      </c>
      <c r="F115" s="40">
        <v>240000</v>
      </c>
      <c r="G115" s="40">
        <v>240000</v>
      </c>
      <c r="H115" s="40">
        <v>120912</v>
      </c>
      <c r="I115" s="40">
        <v>121712.18700000001</v>
      </c>
      <c r="J115" s="40">
        <v>121712.18700000001</v>
      </c>
      <c r="K115" s="50">
        <f>J115/F115</f>
        <v>0.50713411250000007</v>
      </c>
      <c r="L115" s="51">
        <f>J115/G115</f>
        <v>0.50713411250000007</v>
      </c>
      <c r="M115" s="40">
        <v>117029.336</v>
      </c>
      <c r="N115" s="40">
        <f t="shared" si="15"/>
        <v>121944.56811199999</v>
      </c>
    </row>
    <row r="116" spans="1:18" ht="22.5" customHeight="1" thickBot="1" x14ac:dyDescent="0.3">
      <c r="A116" s="2" t="s">
        <v>145</v>
      </c>
      <c r="B116" s="62"/>
      <c r="C116" s="24" t="s">
        <v>41</v>
      </c>
      <c r="D116" s="63"/>
      <c r="E116" s="55" t="s">
        <v>190</v>
      </c>
      <c r="F116" s="67">
        <v>0</v>
      </c>
      <c r="G116" s="67">
        <v>1608108</v>
      </c>
      <c r="H116" s="67">
        <v>1608108</v>
      </c>
      <c r="I116" s="67">
        <v>1607923.6029999999</v>
      </c>
      <c r="J116" s="67">
        <v>1595559.57</v>
      </c>
      <c r="K116" s="50">
        <v>0</v>
      </c>
      <c r="L116" s="51">
        <f>J116/G116</f>
        <v>0.99219677409726215</v>
      </c>
      <c r="M116" s="67">
        <v>1638685.817</v>
      </c>
      <c r="N116" s="67">
        <f t="shared" si="15"/>
        <v>1707510.6213140001</v>
      </c>
    </row>
    <row r="117" spans="1:18" ht="22.5" customHeight="1" thickBot="1" x14ac:dyDescent="0.3">
      <c r="A117" s="2"/>
      <c r="B117" s="75"/>
      <c r="C117" s="76"/>
      <c r="D117" s="76"/>
      <c r="E117" s="49" t="s">
        <v>34</v>
      </c>
      <c r="F117" s="68">
        <f>F38+F43+F56+F59+F77+F79+F90+F97+F105+F107+F114</f>
        <v>191970000</v>
      </c>
      <c r="G117" s="68">
        <f>G38+G43+G56+G59+G77+G79+G90+G97+G105+G107+G114</f>
        <v>216906039</v>
      </c>
      <c r="H117" s="68">
        <f>H38+H43+H56+H59+H77+H79+H90+H97+H105+H107+H114</f>
        <v>108885793</v>
      </c>
      <c r="I117" s="68">
        <f>I38+I43+I56+I59+I77+I79+I90+I97+I105+I107+I114</f>
        <v>130883766.46900001</v>
      </c>
      <c r="J117" s="68">
        <f>J38+J43+J56+J59+J77+J79+J90+J97+J105+J107+J114</f>
        <v>96505691.763999984</v>
      </c>
      <c r="K117" s="60">
        <f>J117/F117</f>
        <v>0.5027123600770953</v>
      </c>
      <c r="L117" s="61">
        <f>IFERROR(J117/G117,0)</f>
        <v>0.44491934023100199</v>
      </c>
      <c r="M117" s="77">
        <f>M38+M43+M56+M59+M77+M79+M90+M97+M105+M107+M114</f>
        <v>91397108.811999992</v>
      </c>
      <c r="N117" s="77">
        <f>N38+N43+N56+N59+N77+N79+N90+N97+N105+N107+N114</f>
        <v>95235787.382104024</v>
      </c>
      <c r="O117" s="31"/>
      <c r="P117" s="31"/>
      <c r="Q117" s="58"/>
      <c r="R117" s="58"/>
    </row>
    <row r="118" spans="1:18" ht="22.5" customHeight="1" x14ac:dyDescent="0.25">
      <c r="A118" s="1"/>
      <c r="F118" s="70"/>
      <c r="G118" s="70"/>
      <c r="H118" s="70"/>
      <c r="I118" s="70"/>
      <c r="J118" s="70"/>
      <c r="M118" s="70"/>
      <c r="N118" s="70"/>
    </row>
    <row r="119" spans="1:18" ht="22.5" customHeight="1" x14ac:dyDescent="0.25">
      <c r="J119" s="85"/>
      <c r="M119" s="85"/>
      <c r="O119" s="10"/>
    </row>
    <row r="120" spans="1:18" x14ac:dyDescent="0.25">
      <c r="F120" s="71"/>
    </row>
  </sheetData>
  <mergeCells count="17">
    <mergeCell ref="B83:E83"/>
    <mergeCell ref="B88:B89"/>
    <mergeCell ref="C88:C89"/>
    <mergeCell ref="D88:D89"/>
    <mergeCell ref="F88:H88"/>
    <mergeCell ref="F84:J84"/>
    <mergeCell ref="B36:B37"/>
    <mergeCell ref="C36:C37"/>
    <mergeCell ref="D36:D37"/>
    <mergeCell ref="B34:E34"/>
    <mergeCell ref="F36:H36"/>
    <mergeCell ref="B2:E2"/>
    <mergeCell ref="B5:B6"/>
    <mergeCell ref="C5:C6"/>
    <mergeCell ref="D5:D6"/>
    <mergeCell ref="F5:H5"/>
    <mergeCell ref="F2:J2"/>
  </mergeCells>
  <pageMargins left="0.23622047244094491" right="0.23622047244094491" top="0.74803149606299213" bottom="0.74803149606299213" header="0.31496062992125984" footer="0.31496062992125984"/>
  <pageSetup paperSize="256" scale="70" fitToHeight="10" orientation="portrait" r:id="rId1"/>
  <rowBreaks count="2" manualBreakCount="2">
    <brk id="33" max="16383" man="1"/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Informe Trimestral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jpalma</dc:creator>
  <cp:lastModifiedBy>Angelica Pizarro Guzman</cp:lastModifiedBy>
  <cp:lastPrinted>2024-07-23T16:13:10Z</cp:lastPrinted>
  <dcterms:created xsi:type="dcterms:W3CDTF">2012-10-19T15:49:37Z</dcterms:created>
  <dcterms:modified xsi:type="dcterms:W3CDTF">2024-07-23T20:58:32Z</dcterms:modified>
</cp:coreProperties>
</file>