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ol\Ejecución Presupuestaria\06 Ejecución Presupestaria 2023\"/>
    </mc:Choice>
  </mc:AlternateContent>
  <xr:revisionPtr revIDLastSave="0" documentId="13_ncr:1_{780B0AFD-3659-4CF8-A9B5-221A3FB92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mer Informe Trimestral" sheetId="1" r:id="rId1"/>
  </sheets>
  <calcPr calcId="181029"/>
</workbook>
</file>

<file path=xl/calcChain.xml><?xml version="1.0" encoding="utf-8"?>
<calcChain xmlns="http://schemas.openxmlformats.org/spreadsheetml/2006/main">
  <c r="G135" i="1" l="1"/>
  <c r="H135" i="1"/>
  <c r="I135" i="1"/>
  <c r="J135" i="1"/>
  <c r="F135" i="1"/>
  <c r="G132" i="1"/>
  <c r="H132" i="1"/>
  <c r="I132" i="1"/>
  <c r="J132" i="1"/>
  <c r="F132" i="1"/>
  <c r="G129" i="1"/>
  <c r="H129" i="1"/>
  <c r="I129" i="1"/>
  <c r="J129" i="1"/>
  <c r="F129" i="1"/>
  <c r="G126" i="1"/>
  <c r="H126" i="1"/>
  <c r="I126" i="1"/>
  <c r="J126" i="1"/>
  <c r="F126" i="1"/>
  <c r="G119" i="1"/>
  <c r="H119" i="1"/>
  <c r="I119" i="1"/>
  <c r="J119" i="1"/>
  <c r="G121" i="1"/>
  <c r="H121" i="1"/>
  <c r="I121" i="1"/>
  <c r="J121" i="1"/>
  <c r="F121" i="1"/>
  <c r="F119" i="1"/>
  <c r="F118" i="1" s="1"/>
  <c r="G111" i="1"/>
  <c r="H111" i="1"/>
  <c r="I111" i="1"/>
  <c r="J111" i="1"/>
  <c r="F111" i="1"/>
  <c r="G96" i="1"/>
  <c r="H96" i="1"/>
  <c r="I96" i="1"/>
  <c r="J96" i="1"/>
  <c r="F96" i="1"/>
  <c r="G94" i="1"/>
  <c r="H94" i="1"/>
  <c r="I94" i="1"/>
  <c r="J94" i="1"/>
  <c r="F94" i="1"/>
  <c r="G87" i="1"/>
  <c r="H87" i="1"/>
  <c r="H76" i="1" s="1"/>
  <c r="I87" i="1"/>
  <c r="J87" i="1"/>
  <c r="F87" i="1"/>
  <c r="G77" i="1"/>
  <c r="H77" i="1"/>
  <c r="I77" i="1"/>
  <c r="J77" i="1"/>
  <c r="F77" i="1"/>
  <c r="G58" i="1"/>
  <c r="H58" i="1"/>
  <c r="I58" i="1"/>
  <c r="J58" i="1"/>
  <c r="F58" i="1"/>
  <c r="G45" i="1"/>
  <c r="H45" i="1"/>
  <c r="I45" i="1"/>
  <c r="J45" i="1"/>
  <c r="F45" i="1"/>
  <c r="G40" i="1"/>
  <c r="H40" i="1"/>
  <c r="I40" i="1"/>
  <c r="J40" i="1"/>
  <c r="F40" i="1"/>
  <c r="G29" i="1"/>
  <c r="H29" i="1"/>
  <c r="I29" i="1"/>
  <c r="J29" i="1"/>
  <c r="F29" i="1"/>
  <c r="G26" i="1"/>
  <c r="H26" i="1"/>
  <c r="I26" i="1"/>
  <c r="J26" i="1"/>
  <c r="F26" i="1"/>
  <c r="G22" i="1"/>
  <c r="H22" i="1"/>
  <c r="I22" i="1"/>
  <c r="J22" i="1"/>
  <c r="F22" i="1"/>
  <c r="G16" i="1"/>
  <c r="H16" i="1"/>
  <c r="I16" i="1"/>
  <c r="J16" i="1"/>
  <c r="F16" i="1"/>
  <c r="G13" i="1"/>
  <c r="H13" i="1"/>
  <c r="I13" i="1"/>
  <c r="J13" i="1"/>
  <c r="F13" i="1"/>
  <c r="G11" i="1"/>
  <c r="H11" i="1"/>
  <c r="I11" i="1"/>
  <c r="J11" i="1"/>
  <c r="F11" i="1"/>
  <c r="G7" i="1"/>
  <c r="H7" i="1"/>
  <c r="I7" i="1"/>
  <c r="J7" i="1"/>
  <c r="F7" i="1"/>
  <c r="K112" i="1"/>
  <c r="G118" i="1" l="1"/>
  <c r="J128" i="1"/>
  <c r="J76" i="1"/>
  <c r="I76" i="1"/>
  <c r="G128" i="1"/>
  <c r="I128" i="1"/>
  <c r="H128" i="1"/>
  <c r="G76" i="1"/>
  <c r="F76" i="1"/>
  <c r="F128" i="1"/>
  <c r="J118" i="1"/>
  <c r="K118" i="1" s="1"/>
  <c r="I118" i="1"/>
  <c r="H118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1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4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7" i="1"/>
  <c r="L25" i="1"/>
  <c r="K25" i="1"/>
  <c r="K23" i="1"/>
  <c r="K11" i="1"/>
  <c r="K12" i="1"/>
  <c r="J32" i="1"/>
  <c r="F32" i="1"/>
  <c r="M138" i="1"/>
  <c r="K134" i="1"/>
  <c r="K59" i="1"/>
  <c r="L59" i="1"/>
  <c r="K132" i="1"/>
  <c r="M32" i="1"/>
  <c r="K14" i="1"/>
  <c r="K15" i="1"/>
  <c r="K17" i="1"/>
  <c r="H32" i="1"/>
  <c r="G32" i="1"/>
  <c r="I32" i="1"/>
  <c r="K13" i="1"/>
  <c r="K16" i="1"/>
  <c r="L23" i="1"/>
  <c r="L40" i="1"/>
  <c r="K89" i="1"/>
  <c r="L132" i="1"/>
  <c r="L117" i="1"/>
  <c r="L134" i="1"/>
  <c r="K40" i="1"/>
  <c r="K31" i="1"/>
  <c r="L30" i="1"/>
  <c r="L89" i="1"/>
  <c r="K131" i="1"/>
  <c r="K136" i="1"/>
  <c r="L29" i="1"/>
  <c r="K129" i="1"/>
  <c r="K135" i="1"/>
  <c r="L31" i="1"/>
  <c r="L131" i="1"/>
  <c r="L112" i="1"/>
  <c r="L120" i="1"/>
  <c r="L125" i="1"/>
  <c r="L130" i="1"/>
  <c r="L137" i="1"/>
  <c r="L99" i="1"/>
  <c r="K99" i="1"/>
  <c r="L98" i="1"/>
  <c r="K98" i="1"/>
  <c r="L97" i="1"/>
  <c r="K97" i="1"/>
  <c r="L93" i="1"/>
  <c r="K93" i="1"/>
  <c r="L92" i="1"/>
  <c r="K92" i="1"/>
  <c r="L91" i="1"/>
  <c r="K91" i="1"/>
  <c r="L90" i="1"/>
  <c r="K90" i="1"/>
  <c r="L88" i="1"/>
  <c r="K88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60" i="1"/>
  <c r="K60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4" i="1"/>
  <c r="K44" i="1"/>
  <c r="L43" i="1"/>
  <c r="K43" i="1"/>
  <c r="L42" i="1"/>
  <c r="K42" i="1"/>
  <c r="L41" i="1"/>
  <c r="K41" i="1"/>
  <c r="L136" i="1"/>
  <c r="L124" i="1"/>
  <c r="K124" i="1"/>
  <c r="L123" i="1"/>
  <c r="K123" i="1"/>
  <c r="L122" i="1"/>
  <c r="K122" i="1"/>
  <c r="L116" i="1"/>
  <c r="K116" i="1"/>
  <c r="L115" i="1"/>
  <c r="K115" i="1"/>
  <c r="L114" i="1"/>
  <c r="K114" i="1"/>
  <c r="L113" i="1"/>
  <c r="K113" i="1"/>
  <c r="K111" i="1"/>
  <c r="K77" i="1"/>
  <c r="L96" i="1"/>
  <c r="L129" i="1"/>
  <c r="L135" i="1"/>
  <c r="K45" i="1"/>
  <c r="L58" i="1"/>
  <c r="L77" i="1"/>
  <c r="L111" i="1"/>
  <c r="K96" i="1"/>
  <c r="L45" i="1"/>
  <c r="L87" i="1"/>
  <c r="K121" i="1"/>
  <c r="K87" i="1"/>
  <c r="K58" i="1"/>
  <c r="L119" i="1"/>
  <c r="L121" i="1"/>
  <c r="K28" i="1"/>
  <c r="L28" i="1"/>
  <c r="K8" i="1"/>
  <c r="L8" i="1"/>
  <c r="L21" i="1"/>
  <c r="K21" i="1"/>
  <c r="L20" i="1"/>
  <c r="K20" i="1"/>
  <c r="K24" i="1"/>
  <c r="L24" i="1"/>
  <c r="K18" i="1"/>
  <c r="L18" i="1"/>
  <c r="L17" i="1"/>
  <c r="L15" i="1"/>
  <c r="K19" i="1"/>
  <c r="L19" i="1"/>
  <c r="L12" i="1"/>
  <c r="L11" i="1"/>
  <c r="L10" i="1"/>
  <c r="K10" i="1"/>
  <c r="L9" i="1"/>
  <c r="K9" i="1"/>
  <c r="L14" i="1"/>
  <c r="L13" i="1"/>
  <c r="L22" i="1"/>
  <c r="K22" i="1"/>
  <c r="L7" i="1"/>
  <c r="K7" i="1"/>
  <c r="L16" i="1"/>
  <c r="K26" i="1"/>
  <c r="L26" i="1"/>
  <c r="K128" i="1" l="1"/>
  <c r="L76" i="1"/>
  <c r="L128" i="1"/>
  <c r="F138" i="1"/>
  <c r="H138" i="1"/>
  <c r="G138" i="1"/>
  <c r="K76" i="1"/>
  <c r="I138" i="1"/>
  <c r="J138" i="1"/>
  <c r="L118" i="1"/>
  <c r="N138" i="1"/>
  <c r="N32" i="1"/>
  <c r="L32" i="1"/>
  <c r="K32" i="1"/>
  <c r="L138" i="1" l="1"/>
  <c r="K138" i="1"/>
</calcChain>
</file>

<file path=xl/sharedStrings.xml><?xml version="1.0" encoding="utf-8"?>
<sst xmlns="http://schemas.openxmlformats.org/spreadsheetml/2006/main" count="337" uniqueCount="206">
  <si>
    <t xml:space="preserve">INFORME PRESUPUESTARIO </t>
  </si>
  <si>
    <t>Avance %</t>
  </si>
  <si>
    <t>03</t>
  </si>
  <si>
    <t>Tributos sobre uso de Bs. Y Realiz. de Act.</t>
  </si>
  <si>
    <t>01</t>
  </si>
  <si>
    <t>Patentes y Tasa por Derechos</t>
  </si>
  <si>
    <t>02</t>
  </si>
  <si>
    <t>Permisos y Licencias</t>
  </si>
  <si>
    <t>Part.Impto. Territorial</t>
  </si>
  <si>
    <t>05</t>
  </si>
  <si>
    <t>Transferencias Corrientes</t>
  </si>
  <si>
    <t xml:space="preserve">03 </t>
  </si>
  <si>
    <t>De Otras Entidades públicas</t>
  </si>
  <si>
    <t>06</t>
  </si>
  <si>
    <t>Rentas de Propiedad</t>
  </si>
  <si>
    <t>Arriendo de Activos No Financieros</t>
  </si>
  <si>
    <t>Intereses</t>
  </si>
  <si>
    <t>08</t>
  </si>
  <si>
    <t>Otros Ingresos Corrientes</t>
  </si>
  <si>
    <t>Recuperación y reembolsos por licencias médicas</t>
  </si>
  <si>
    <t>Multas y Sanciones Pecuniarias</t>
  </si>
  <si>
    <t>Part.F.C.M. At.38 D.L. N°3.063,de1979</t>
  </si>
  <si>
    <t>04</t>
  </si>
  <si>
    <t>Fondos de Terceros</t>
  </si>
  <si>
    <t>Otros</t>
  </si>
  <si>
    <t>Venta de Activos No Financieros</t>
  </si>
  <si>
    <t>Vehículos</t>
  </si>
  <si>
    <t>Mobiliario y Otros</t>
  </si>
  <si>
    <t>12</t>
  </si>
  <si>
    <t>Recuperación de Préstamos</t>
  </si>
  <si>
    <t>10</t>
  </si>
  <si>
    <t>Ingresos por Percibir</t>
  </si>
  <si>
    <t>15</t>
  </si>
  <si>
    <t>Saldo Inicial de Caja</t>
  </si>
  <si>
    <t>TOTAL GENERAL</t>
  </si>
  <si>
    <t>Personal a Contrata</t>
  </si>
  <si>
    <t>Otras Remuneraciones</t>
  </si>
  <si>
    <t>22</t>
  </si>
  <si>
    <t>Alimentos y Bebidas</t>
  </si>
  <si>
    <t>Textiles, Vestuario y Calzado</t>
  </si>
  <si>
    <t>Servicios Básicos</t>
  </si>
  <si>
    <t>07</t>
  </si>
  <si>
    <t>Publicidad y Difusión</t>
  </si>
  <si>
    <t>Servicios Generales</t>
  </si>
  <si>
    <t>09</t>
  </si>
  <si>
    <t>Arriendos</t>
  </si>
  <si>
    <t>Servicios Financieros y de Seguros</t>
  </si>
  <si>
    <t>23</t>
  </si>
  <si>
    <t>24</t>
  </si>
  <si>
    <t>Al Sector Privado</t>
  </si>
  <si>
    <t>001</t>
  </si>
  <si>
    <t>002</t>
  </si>
  <si>
    <t>003</t>
  </si>
  <si>
    <t>004</t>
  </si>
  <si>
    <t>005</t>
  </si>
  <si>
    <t>006</t>
  </si>
  <si>
    <t>007</t>
  </si>
  <si>
    <t>008</t>
  </si>
  <si>
    <t>999</t>
  </si>
  <si>
    <t>Otras Transferencias al Sector Privado</t>
  </si>
  <si>
    <t>080</t>
  </si>
  <si>
    <t>090</t>
  </si>
  <si>
    <t>091</t>
  </si>
  <si>
    <t>092</t>
  </si>
  <si>
    <t>100</t>
  </si>
  <si>
    <t>26</t>
  </si>
  <si>
    <t>Devoluciones</t>
  </si>
  <si>
    <t>29</t>
  </si>
  <si>
    <t>Máquinas y Equipos</t>
  </si>
  <si>
    <t>Equipos Informáticos</t>
  </si>
  <si>
    <t>Programas Informáticos</t>
  </si>
  <si>
    <t>31</t>
  </si>
  <si>
    <t>Estudios Básicos</t>
  </si>
  <si>
    <t>Consultorías</t>
  </si>
  <si>
    <t>Proyectos</t>
  </si>
  <si>
    <t>Obras Civiles</t>
  </si>
  <si>
    <t>Equipamiento</t>
  </si>
  <si>
    <t>33</t>
  </si>
  <si>
    <t>34</t>
  </si>
  <si>
    <t>Cuenta</t>
  </si>
  <si>
    <t>03.01</t>
  </si>
  <si>
    <t>03.02</t>
  </si>
  <si>
    <t>03.03</t>
  </si>
  <si>
    <t>05.03</t>
  </si>
  <si>
    <t>06.01</t>
  </si>
  <si>
    <t>06.03</t>
  </si>
  <si>
    <t>08.01</t>
  </si>
  <si>
    <t>08.02</t>
  </si>
  <si>
    <t>08.03</t>
  </si>
  <si>
    <t>08.04</t>
  </si>
  <si>
    <t>08.99</t>
  </si>
  <si>
    <t>10.03</t>
  </si>
  <si>
    <t>10.04</t>
  </si>
  <si>
    <t>12.10</t>
  </si>
  <si>
    <t>21</t>
  </si>
  <si>
    <t>21.01</t>
  </si>
  <si>
    <t>21.02</t>
  </si>
  <si>
    <t>21.03</t>
  </si>
  <si>
    <t>21.04</t>
  </si>
  <si>
    <t>22.01</t>
  </si>
  <si>
    <t>22.02</t>
  </si>
  <si>
    <t>22.03</t>
  </si>
  <si>
    <t>22.04</t>
  </si>
  <si>
    <t>22.05</t>
  </si>
  <si>
    <t>22.06</t>
  </si>
  <si>
    <t>22.07</t>
  </si>
  <si>
    <t>22.08</t>
  </si>
  <si>
    <t>22.09</t>
  </si>
  <si>
    <t>22.10</t>
  </si>
  <si>
    <t>22.11</t>
  </si>
  <si>
    <t>22.12</t>
  </si>
  <si>
    <t>24.01</t>
  </si>
  <si>
    <t>24.01.001</t>
  </si>
  <si>
    <t>24.01.002</t>
  </si>
  <si>
    <t>24.01.003</t>
  </si>
  <si>
    <t>24.01.004</t>
  </si>
  <si>
    <t>24.01.006</t>
  </si>
  <si>
    <t>24.01.005</t>
  </si>
  <si>
    <t>24.01.007</t>
  </si>
  <si>
    <t>31.01</t>
  </si>
  <si>
    <t>31.01.002</t>
  </si>
  <si>
    <t>31.02</t>
  </si>
  <si>
    <t>31.02.002</t>
  </si>
  <si>
    <t>31.02.004</t>
  </si>
  <si>
    <t>31.02.005</t>
  </si>
  <si>
    <t>32.06</t>
  </si>
  <si>
    <t>33.01.003</t>
  </si>
  <si>
    <t>33.03</t>
  </si>
  <si>
    <t>34.01</t>
  </si>
  <si>
    <t>Sub</t>
  </si>
  <si>
    <t>Item</t>
  </si>
  <si>
    <t>Asig</t>
  </si>
  <si>
    <t>Ingreso</t>
  </si>
  <si>
    <t>Inicial M$</t>
  </si>
  <si>
    <t>Vigente M$</t>
  </si>
  <si>
    <t>Acumulado M$</t>
  </si>
  <si>
    <t>Percibido M$</t>
  </si>
  <si>
    <t>Ingresos</t>
  </si>
  <si>
    <t>Nombre Cuenta</t>
  </si>
  <si>
    <t>Devengado M$</t>
  </si>
  <si>
    <t>C x P Gastos en Personal</t>
  </si>
  <si>
    <t>Personal de Planta</t>
  </si>
  <si>
    <t>Otras Gastos en Personal</t>
  </si>
  <si>
    <t>C x P Bienes y Servicios de Consumo</t>
  </si>
  <si>
    <t>Combustibles y Lubricantes</t>
  </si>
  <si>
    <t>Materiales de Uso o Consumo</t>
  </si>
  <si>
    <t>Mantenimiento y Reparaciones</t>
  </si>
  <si>
    <t>Servicios Técnicos y Profesionales</t>
  </si>
  <si>
    <t>Otros Gastos en Bienes y Servicios  de Consumo</t>
  </si>
  <si>
    <t>C x P Prestaciones de Seguridad Social</t>
  </si>
  <si>
    <t>C x P Transferencias Corrientes</t>
  </si>
  <si>
    <t>Fondos de Emergencia ¹</t>
  </si>
  <si>
    <t xml:space="preserve">Educación  Personas Jurídicas Privadas, Art. 13, </t>
  </si>
  <si>
    <t>Salud  Personas Jurídicas Privadas, Art. 13, D.F.</t>
  </si>
  <si>
    <t>Organizaciones Comunitarias ¹</t>
  </si>
  <si>
    <t>Otras Personas Jurídicas Privadas ¹</t>
  </si>
  <si>
    <t>Voluntariado ¹</t>
  </si>
  <si>
    <t>Asistencia Social a Personas Naturales ¹</t>
  </si>
  <si>
    <t>Premios y Otros ¹</t>
  </si>
  <si>
    <t>Otras Transferencias al Sector Privado ¹</t>
  </si>
  <si>
    <t>A  Otras  Entidades  Públicas</t>
  </si>
  <si>
    <t>Alos Servicios de Salud ¹</t>
  </si>
  <si>
    <t>A las Asociaciones ¹</t>
  </si>
  <si>
    <t>Al Fondo Común Municipal  Permisos de Circulación ¹</t>
  </si>
  <si>
    <t>Al Fondo Común Municipal  Patentes Municipales ¹</t>
  </si>
  <si>
    <t>Al Fondo Común Municipal  Multas ¹</t>
  </si>
  <si>
    <t>A Otras Municipalidades</t>
  </si>
  <si>
    <t>C x P Otros Gastos Corrientes</t>
  </si>
  <si>
    <t>Compensaciones por daños a terceros y/o a la propi</t>
  </si>
  <si>
    <t>Aplicación Fondos de Terceros</t>
  </si>
  <si>
    <t>C x P Adquisición de Activos no Financieros</t>
  </si>
  <si>
    <t>C x P Iniciativas de Inversión</t>
  </si>
  <si>
    <t>C x P Transferencias de Capital</t>
  </si>
  <si>
    <t>C x P Servicio de la Deuda</t>
  </si>
  <si>
    <t>Deuda Flotante</t>
  </si>
  <si>
    <t>Prestaciones Sociales del Empleador</t>
  </si>
  <si>
    <t>Percibido/vigente</t>
  </si>
  <si>
    <t>Percibido/inicial</t>
  </si>
  <si>
    <t>Devengado/inicial</t>
  </si>
  <si>
    <t>Devengado/vigente</t>
  </si>
  <si>
    <t>C x C Transferencias para Gastos de Capital</t>
  </si>
  <si>
    <t>De Otras Entidades Públicas</t>
  </si>
  <si>
    <t>Gastos</t>
  </si>
  <si>
    <t>Por Anticipos a Contratistas</t>
  </si>
  <si>
    <t>Gastos Administrativos</t>
  </si>
  <si>
    <t>Amortización Deuda Interna</t>
  </si>
  <si>
    <t>DIRECCION DE SECPLA</t>
  </si>
  <si>
    <t>Organizaciones Comunitarias</t>
  </si>
  <si>
    <t>Gasto</t>
  </si>
  <si>
    <t>Otros Activos no Financieros</t>
  </si>
  <si>
    <t>Obligado M$</t>
  </si>
  <si>
    <t>A Otras Entidades Públicas</t>
  </si>
  <si>
    <t>099</t>
  </si>
  <si>
    <t>Prestaciones Previsionales</t>
  </si>
  <si>
    <t>C x P Íntegros al Fisco</t>
  </si>
  <si>
    <t>Otros Integros al Fisco</t>
  </si>
  <si>
    <t>A los Servicios Regionales de Vivienda y Urbanización</t>
  </si>
  <si>
    <t>C x P Préstamos</t>
  </si>
  <si>
    <t>Por  Anticipos  a Contratistas</t>
  </si>
  <si>
    <t>Al 31 de Marzo de 2023</t>
  </si>
  <si>
    <t>Presupuesto 2023</t>
  </si>
  <si>
    <t>Devengado a Marzo 2022 M$</t>
  </si>
  <si>
    <t>Valor Real Ingreso (11,1%)</t>
  </si>
  <si>
    <t>Percibido a 
Marzo 2022 M$</t>
  </si>
  <si>
    <t>Valor Real Gasto (11,1%)
Devengado a 
Marzo 2022 M$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</si>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</sst>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0.0%"/>
    <numFmt numFmtId="166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6.95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0" fillId="2" borderId="0" xfId="2" applyFont="1" applyFill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4" fillId="2" borderId="0" xfId="2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6" fontId="8" fillId="0" borderId="3" xfId="2" applyNumberFormat="1" applyFont="1" applyFill="1" applyBorder="1" applyAlignment="1">
      <alignment horizontal="right" vertical="center"/>
    </xf>
    <xf numFmtId="0" fontId="6" fillId="0" borderId="4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6" fontId="4" fillId="0" borderId="3" xfId="2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6" fillId="2" borderId="23" xfId="0" quotePrefix="1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0" borderId="22" xfId="1" applyNumberFormat="1" applyFont="1" applyFill="1" applyBorder="1" applyAlignment="1">
      <alignment horizontal="center" vertical="center"/>
    </xf>
    <xf numFmtId="165" fontId="3" fillId="2" borderId="22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6" fontId="4" fillId="0" borderId="5" xfId="2" applyNumberFormat="1" applyFont="1" applyFill="1" applyBorder="1" applyAlignment="1">
      <alignment horizontal="right" vertical="center"/>
    </xf>
    <xf numFmtId="166" fontId="4" fillId="0" borderId="20" xfId="2" applyNumberFormat="1" applyFont="1" applyFill="1" applyBorder="1" applyAlignment="1">
      <alignment horizontal="right" vertical="center"/>
    </xf>
    <xf numFmtId="166" fontId="8" fillId="0" borderId="20" xfId="2" applyNumberFormat="1" applyFont="1" applyFill="1" applyBorder="1" applyAlignment="1">
      <alignment horizontal="right" vertical="center"/>
    </xf>
    <xf numFmtId="166" fontId="4" fillId="0" borderId="22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166" fontId="8" fillId="0" borderId="0" xfId="2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166" fontId="8" fillId="0" borderId="9" xfId="2" applyNumberFormat="1" applyFont="1" applyFill="1" applyBorder="1" applyAlignment="1">
      <alignment horizontal="right" vertical="center"/>
    </xf>
    <xf numFmtId="165" fontId="3" fillId="2" borderId="9" xfId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26" xfId="1" applyNumberFormat="1" applyFont="1" applyFill="1" applyBorder="1" applyAlignment="1">
      <alignment horizontal="center" vertical="center"/>
    </xf>
    <xf numFmtId="166" fontId="4" fillId="0" borderId="24" xfId="2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vertical="center"/>
    </xf>
    <xf numFmtId="166" fontId="4" fillId="0" borderId="9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16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17" xfId="0" applyFont="1" applyFill="1" applyBorder="1" applyAlignment="1">
      <alignment horizontal="center" vertical="center" textRotation="90"/>
    </xf>
    <xf numFmtId="0" fontId="7" fillId="3" borderId="1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textRotation="90"/>
    </xf>
    <xf numFmtId="0" fontId="7" fillId="4" borderId="0" xfId="0" applyFont="1" applyFill="1" applyAlignment="1">
      <alignment horizontal="center" vertical="center" textRotation="90"/>
    </xf>
    <xf numFmtId="0" fontId="7" fillId="5" borderId="18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4">
    <cellStyle name="Moneda" xfId="2" builtinId="4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1"/>
  <sheetViews>
    <sheetView tabSelected="1" topLeftCell="B1" zoomScaleNormal="100" zoomScaleSheetLayoutView="85" workbookViewId="0">
      <selection activeCell="P10" sqref="P10"/>
    </sheetView>
  </sheetViews>
  <sheetFormatPr baseColWidth="10" defaultRowHeight="15" x14ac:dyDescent="0.25"/>
  <cols>
    <col min="1" max="1" width="11.42578125" style="3" hidden="1" customWidth="1"/>
    <col min="2" max="4" width="4.28515625" style="6" customWidth="1"/>
    <col min="5" max="5" width="43.42578125" style="3" customWidth="1"/>
    <col min="6" max="6" width="21.5703125" style="35" hidden="1" customWidth="1"/>
    <col min="7" max="8" width="25.7109375" style="35" customWidth="1"/>
    <col min="9" max="9" width="25.7109375" style="35" hidden="1" customWidth="1"/>
    <col min="10" max="10" width="25.7109375" style="35" customWidth="1"/>
    <col min="11" max="11" width="25.7109375" style="3" hidden="1" customWidth="1"/>
    <col min="12" max="12" width="25.7109375" style="3" customWidth="1"/>
    <col min="13" max="13" width="18.7109375" style="35" hidden="1" customWidth="1"/>
    <col min="14" max="14" width="24.42578125" style="35" hidden="1" customWidth="1"/>
    <col min="15" max="15" width="14" style="3" bestFit="1" customWidth="1"/>
    <col min="16" max="16" width="13" style="3" bestFit="1" customWidth="1"/>
    <col min="17" max="16384" width="11.42578125" style="3"/>
  </cols>
  <sheetData>
    <row r="1" spans="1:14" x14ac:dyDescent="0.25">
      <c r="F1" s="6"/>
      <c r="G1" s="6"/>
      <c r="H1" s="6"/>
      <c r="I1" s="6"/>
      <c r="J1" s="3"/>
      <c r="K1" s="6"/>
      <c r="M1" s="3"/>
      <c r="N1" s="3"/>
    </row>
    <row r="2" spans="1:14" ht="26.25" x14ac:dyDescent="0.25">
      <c r="B2" s="85" t="s">
        <v>186</v>
      </c>
      <c r="C2" s="85"/>
      <c r="D2" s="85"/>
      <c r="E2" s="85"/>
      <c r="F2" s="85"/>
      <c r="G2" s="85"/>
      <c r="H2" s="85"/>
      <c r="I2" s="85"/>
      <c r="J2" s="85"/>
      <c r="K2" s="62"/>
      <c r="L2" s="98" t="s">
        <v>205</v>
      </c>
      <c r="M2" s="3"/>
      <c r="N2" s="3"/>
    </row>
    <row r="3" spans="1:14" ht="21" x14ac:dyDescent="0.25">
      <c r="E3" s="28" t="s">
        <v>0</v>
      </c>
      <c r="F3" s="3" t="s">
        <v>199</v>
      </c>
      <c r="G3" s="3"/>
      <c r="H3" s="6"/>
      <c r="I3" s="6"/>
      <c r="J3" s="28"/>
      <c r="K3" s="6"/>
      <c r="L3" s="5"/>
      <c r="M3" s="28"/>
      <c r="N3" s="28"/>
    </row>
    <row r="4" spans="1:14" ht="15.75" thickBot="1" x14ac:dyDescent="0.3">
      <c r="E4" s="5"/>
      <c r="F4" s="6"/>
      <c r="G4" s="6"/>
      <c r="H4" s="6"/>
      <c r="I4" s="6"/>
      <c r="J4" s="5"/>
      <c r="K4" s="6"/>
      <c r="L4" s="5"/>
      <c r="M4" s="5"/>
      <c r="N4" s="5"/>
    </row>
    <row r="5" spans="1:14" x14ac:dyDescent="0.25">
      <c r="A5" s="7"/>
      <c r="B5" s="86" t="s">
        <v>129</v>
      </c>
      <c r="C5" s="88" t="s">
        <v>130</v>
      </c>
      <c r="D5" s="88" t="s">
        <v>131</v>
      </c>
      <c r="E5" s="25" t="s">
        <v>137</v>
      </c>
      <c r="F5" s="90" t="s">
        <v>200</v>
      </c>
      <c r="G5" s="90"/>
      <c r="H5" s="90"/>
      <c r="I5" s="25" t="s">
        <v>132</v>
      </c>
      <c r="J5" s="25" t="s">
        <v>132</v>
      </c>
      <c r="K5" s="27" t="s">
        <v>1</v>
      </c>
      <c r="L5" s="96" t="s">
        <v>1</v>
      </c>
      <c r="M5" s="71" t="s">
        <v>132</v>
      </c>
      <c r="N5" s="71" t="s">
        <v>202</v>
      </c>
    </row>
    <row r="6" spans="1:14" ht="30.75" thickBot="1" x14ac:dyDescent="0.3">
      <c r="A6" s="8" t="s">
        <v>79</v>
      </c>
      <c r="B6" s="91"/>
      <c r="C6" s="92"/>
      <c r="D6" s="92"/>
      <c r="E6" s="44" t="s">
        <v>138</v>
      </c>
      <c r="F6" s="45" t="s">
        <v>133</v>
      </c>
      <c r="G6" s="45" t="s">
        <v>134</v>
      </c>
      <c r="H6" s="45" t="s">
        <v>135</v>
      </c>
      <c r="I6" s="44" t="s">
        <v>139</v>
      </c>
      <c r="J6" s="44" t="s">
        <v>136</v>
      </c>
      <c r="K6" s="43" t="s">
        <v>177</v>
      </c>
      <c r="L6" s="97" t="s">
        <v>176</v>
      </c>
      <c r="M6" s="93" t="s">
        <v>203</v>
      </c>
      <c r="N6" s="93" t="s">
        <v>203</v>
      </c>
    </row>
    <row r="7" spans="1:14" ht="22.5" customHeight="1" x14ac:dyDescent="0.25">
      <c r="A7" s="1" t="s">
        <v>2</v>
      </c>
      <c r="B7" s="16" t="s">
        <v>2</v>
      </c>
      <c r="C7" s="17"/>
      <c r="D7" s="18"/>
      <c r="E7" s="19" t="s">
        <v>3</v>
      </c>
      <c r="F7" s="63">
        <f>SUM(F8:F10)</f>
        <v>135858174</v>
      </c>
      <c r="G7" s="63">
        <f t="shared" ref="G7:J7" si="0">SUM(G8:G10)</f>
        <v>136893293</v>
      </c>
      <c r="H7" s="63">
        <f t="shared" si="0"/>
        <v>53115392</v>
      </c>
      <c r="I7" s="63">
        <f t="shared" si="0"/>
        <v>64972594.069999993</v>
      </c>
      <c r="J7" s="63">
        <f t="shared" si="0"/>
        <v>51221998.159999996</v>
      </c>
      <c r="K7" s="54">
        <f t="shared" ref="K7:K26" si="1">J7/F7</f>
        <v>0.37702551603556805</v>
      </c>
      <c r="L7" s="54">
        <f t="shared" ref="L7:L26" si="2">J7/G7</f>
        <v>0.37417463659085182</v>
      </c>
      <c r="M7" s="41">
        <v>42805322.336000003</v>
      </c>
      <c r="N7" s="41">
        <f>M7*1.111</f>
        <v>47556713.115296006</v>
      </c>
    </row>
    <row r="8" spans="1:14" s="35" customFormat="1" ht="22.5" customHeight="1" x14ac:dyDescent="0.25">
      <c r="A8" s="34" t="s">
        <v>80</v>
      </c>
      <c r="B8" s="36"/>
      <c r="C8" s="31" t="s">
        <v>4</v>
      </c>
      <c r="D8" s="32"/>
      <c r="E8" s="37" t="s">
        <v>5</v>
      </c>
      <c r="F8" s="38">
        <v>83334174</v>
      </c>
      <c r="G8" s="38">
        <v>83334174</v>
      </c>
      <c r="H8" s="38">
        <v>34897174</v>
      </c>
      <c r="I8" s="38">
        <v>46261502.641999997</v>
      </c>
      <c r="J8" s="38">
        <v>32511138.550999999</v>
      </c>
      <c r="K8" s="54">
        <f t="shared" si="1"/>
        <v>0.39012972698331416</v>
      </c>
      <c r="L8" s="54">
        <f t="shared" si="2"/>
        <v>0.39012972698331416</v>
      </c>
      <c r="M8" s="38">
        <v>29161766.866999999</v>
      </c>
      <c r="N8" s="38">
        <f t="shared" ref="N8:N31" si="3">M8*1.111</f>
        <v>32398722.989236999</v>
      </c>
    </row>
    <row r="9" spans="1:14" s="35" customFormat="1" ht="22.5" customHeight="1" x14ac:dyDescent="0.25">
      <c r="A9" s="34" t="s">
        <v>81</v>
      </c>
      <c r="B9" s="36"/>
      <c r="C9" s="31" t="s">
        <v>6</v>
      </c>
      <c r="D9" s="32"/>
      <c r="E9" s="37" t="s">
        <v>7</v>
      </c>
      <c r="F9" s="38">
        <v>22370000</v>
      </c>
      <c r="G9" s="38">
        <v>22370000</v>
      </c>
      <c r="H9" s="38">
        <v>15539911</v>
      </c>
      <c r="I9" s="38">
        <v>16118606.564999999</v>
      </c>
      <c r="J9" s="38">
        <v>16118374.745999999</v>
      </c>
      <c r="K9" s="54">
        <f t="shared" si="1"/>
        <v>0.72053530379973174</v>
      </c>
      <c r="L9" s="54">
        <f t="shared" si="2"/>
        <v>0.72053530379973174</v>
      </c>
      <c r="M9" s="38">
        <v>11545832.355</v>
      </c>
      <c r="N9" s="38">
        <f t="shared" si="3"/>
        <v>12827419.746405</v>
      </c>
    </row>
    <row r="10" spans="1:14" s="35" customFormat="1" ht="22.5" customHeight="1" x14ac:dyDescent="0.25">
      <c r="A10" s="34" t="s">
        <v>82</v>
      </c>
      <c r="B10" s="36"/>
      <c r="C10" s="31" t="s">
        <v>2</v>
      </c>
      <c r="D10" s="33"/>
      <c r="E10" s="37" t="s">
        <v>8</v>
      </c>
      <c r="F10" s="38">
        <v>30154000</v>
      </c>
      <c r="G10" s="38">
        <v>31189119</v>
      </c>
      <c r="H10" s="38">
        <v>2678307</v>
      </c>
      <c r="I10" s="38">
        <v>2592484.8629999999</v>
      </c>
      <c r="J10" s="38">
        <v>2592484.8629999999</v>
      </c>
      <c r="K10" s="54">
        <f t="shared" si="1"/>
        <v>8.5974824666710886E-2</v>
      </c>
      <c r="L10" s="54">
        <f t="shared" si="2"/>
        <v>8.3121452164134552E-2</v>
      </c>
      <c r="M10" s="38">
        <v>2097723.1140000001</v>
      </c>
      <c r="N10" s="38">
        <f t="shared" si="3"/>
        <v>2330570.379654</v>
      </c>
    </row>
    <row r="11" spans="1:14" s="35" customFormat="1" ht="22.5" customHeight="1" x14ac:dyDescent="0.25">
      <c r="A11" s="34" t="s">
        <v>9</v>
      </c>
      <c r="B11" s="39" t="s">
        <v>9</v>
      </c>
      <c r="C11" s="31"/>
      <c r="D11" s="33"/>
      <c r="E11" s="40" t="s">
        <v>10</v>
      </c>
      <c r="F11" s="41">
        <f>SUM(F12)</f>
        <v>11880000</v>
      </c>
      <c r="G11" s="41">
        <f t="shared" ref="G11:J11" si="4">SUM(G12)</f>
        <v>11956653</v>
      </c>
      <c r="H11" s="41">
        <f t="shared" si="4"/>
        <v>3046653</v>
      </c>
      <c r="I11" s="41">
        <f t="shared" si="4"/>
        <v>3171908.7489999998</v>
      </c>
      <c r="J11" s="41">
        <f t="shared" si="4"/>
        <v>3171908.7489999998</v>
      </c>
      <c r="K11" s="54">
        <f t="shared" si="1"/>
        <v>0.26699568594276091</v>
      </c>
      <c r="L11" s="54">
        <f t="shared" si="2"/>
        <v>0.26528400121672846</v>
      </c>
      <c r="M11" s="41">
        <v>3080779.04</v>
      </c>
      <c r="N11" s="41">
        <f t="shared" si="3"/>
        <v>3422745.5134399999</v>
      </c>
    </row>
    <row r="12" spans="1:14" s="35" customFormat="1" ht="22.5" customHeight="1" x14ac:dyDescent="0.25">
      <c r="A12" s="34" t="s">
        <v>83</v>
      </c>
      <c r="B12" s="36"/>
      <c r="C12" s="31" t="s">
        <v>11</v>
      </c>
      <c r="D12" s="32"/>
      <c r="E12" s="37" t="s">
        <v>12</v>
      </c>
      <c r="F12" s="38">
        <v>11880000</v>
      </c>
      <c r="G12" s="38">
        <v>11956653</v>
      </c>
      <c r="H12" s="38">
        <v>3046653</v>
      </c>
      <c r="I12" s="38">
        <v>3171908.7489999998</v>
      </c>
      <c r="J12" s="38">
        <v>3171908.7489999998</v>
      </c>
      <c r="K12" s="54">
        <f t="shared" si="1"/>
        <v>0.26699568594276091</v>
      </c>
      <c r="L12" s="54">
        <f t="shared" si="2"/>
        <v>0.26528400121672846</v>
      </c>
      <c r="M12" s="38">
        <v>3080779.04</v>
      </c>
      <c r="N12" s="38">
        <f t="shared" si="3"/>
        <v>3422745.5134399999</v>
      </c>
    </row>
    <row r="13" spans="1:14" s="35" customFormat="1" ht="22.5" customHeight="1" x14ac:dyDescent="0.25">
      <c r="A13" s="34" t="s">
        <v>13</v>
      </c>
      <c r="B13" s="39" t="s">
        <v>13</v>
      </c>
      <c r="C13" s="31"/>
      <c r="D13" s="33"/>
      <c r="E13" s="40" t="s">
        <v>14</v>
      </c>
      <c r="F13" s="41">
        <f>SUM(F14:F15)</f>
        <v>1420000</v>
      </c>
      <c r="G13" s="41">
        <f t="shared" ref="G13:J13" si="5">SUM(G14:G15)</f>
        <v>1420000</v>
      </c>
      <c r="H13" s="41">
        <f t="shared" si="5"/>
        <v>272619</v>
      </c>
      <c r="I13" s="41">
        <f t="shared" si="5"/>
        <v>230645.791</v>
      </c>
      <c r="J13" s="41">
        <f t="shared" si="5"/>
        <v>230645.791</v>
      </c>
      <c r="K13" s="54">
        <f t="shared" si="1"/>
        <v>0.16242661338028169</v>
      </c>
      <c r="L13" s="54">
        <f t="shared" si="2"/>
        <v>0.16242661338028169</v>
      </c>
      <c r="M13" s="41">
        <v>217796.85200000001</v>
      </c>
      <c r="N13" s="41">
        <f t="shared" si="3"/>
        <v>241972.30257200002</v>
      </c>
    </row>
    <row r="14" spans="1:14" s="35" customFormat="1" ht="22.5" customHeight="1" x14ac:dyDescent="0.25">
      <c r="A14" s="34" t="s">
        <v>84</v>
      </c>
      <c r="B14" s="36"/>
      <c r="C14" s="31" t="s">
        <v>4</v>
      </c>
      <c r="D14" s="33"/>
      <c r="E14" s="37" t="s">
        <v>15</v>
      </c>
      <c r="F14" s="38">
        <v>20000</v>
      </c>
      <c r="G14" s="38">
        <v>20000</v>
      </c>
      <c r="H14" s="38">
        <v>1363</v>
      </c>
      <c r="I14" s="38">
        <v>2100</v>
      </c>
      <c r="J14" s="38">
        <v>2100</v>
      </c>
      <c r="K14" s="54">
        <f t="shared" si="1"/>
        <v>0.105</v>
      </c>
      <c r="L14" s="54">
        <f t="shared" si="2"/>
        <v>0.105</v>
      </c>
      <c r="M14" s="38">
        <v>1400</v>
      </c>
      <c r="N14" s="38">
        <f t="shared" si="3"/>
        <v>1555.4</v>
      </c>
    </row>
    <row r="15" spans="1:14" s="35" customFormat="1" ht="22.5" customHeight="1" x14ac:dyDescent="0.25">
      <c r="A15" s="34" t="s">
        <v>85</v>
      </c>
      <c r="B15" s="36"/>
      <c r="C15" s="31" t="s">
        <v>2</v>
      </c>
      <c r="D15" s="32"/>
      <c r="E15" s="37" t="s">
        <v>16</v>
      </c>
      <c r="F15" s="38">
        <v>1400000</v>
      </c>
      <c r="G15" s="38">
        <v>1400000</v>
      </c>
      <c r="H15" s="38">
        <v>271256</v>
      </c>
      <c r="I15" s="38">
        <v>228545.791</v>
      </c>
      <c r="J15" s="38">
        <v>228545.791</v>
      </c>
      <c r="K15" s="54">
        <f t="shared" si="1"/>
        <v>0.16324699357142858</v>
      </c>
      <c r="L15" s="54">
        <f t="shared" si="2"/>
        <v>0.16324699357142858</v>
      </c>
      <c r="M15" s="38">
        <v>216396.85200000001</v>
      </c>
      <c r="N15" s="38">
        <f t="shared" si="3"/>
        <v>240416.90257200002</v>
      </c>
    </row>
    <row r="16" spans="1:14" s="35" customFormat="1" ht="22.5" customHeight="1" x14ac:dyDescent="0.25">
      <c r="A16" s="34" t="s">
        <v>17</v>
      </c>
      <c r="B16" s="39" t="s">
        <v>17</v>
      </c>
      <c r="C16" s="31"/>
      <c r="D16" s="33"/>
      <c r="E16" s="40" t="s">
        <v>18</v>
      </c>
      <c r="F16" s="41">
        <f>SUM(F17:F21)</f>
        <v>16623826</v>
      </c>
      <c r="G16" s="41">
        <f t="shared" ref="G16:J16" si="6">SUM(G17:G21)</f>
        <v>16623826</v>
      </c>
      <c r="H16" s="41">
        <f t="shared" si="6"/>
        <v>3479208</v>
      </c>
      <c r="I16" s="41">
        <f t="shared" si="6"/>
        <v>3683575.06</v>
      </c>
      <c r="J16" s="41">
        <f t="shared" si="6"/>
        <v>3223811.1130000004</v>
      </c>
      <c r="K16" s="54">
        <f t="shared" si="1"/>
        <v>0.19392714487026033</v>
      </c>
      <c r="L16" s="54">
        <f t="shared" si="2"/>
        <v>0.19392714487026033</v>
      </c>
      <c r="M16" s="41">
        <v>3287761.1969999997</v>
      </c>
      <c r="N16" s="41">
        <f t="shared" si="3"/>
        <v>3652702.6898669996</v>
      </c>
    </row>
    <row r="17" spans="1:18" s="35" customFormat="1" ht="22.5" customHeight="1" x14ac:dyDescent="0.25">
      <c r="A17" s="34" t="s">
        <v>86</v>
      </c>
      <c r="B17" s="36"/>
      <c r="C17" s="31" t="s">
        <v>4</v>
      </c>
      <c r="D17" s="33"/>
      <c r="E17" s="37" t="s">
        <v>19</v>
      </c>
      <c r="F17" s="38">
        <v>396275</v>
      </c>
      <c r="G17" s="38">
        <v>396275</v>
      </c>
      <c r="H17" s="38">
        <v>66346</v>
      </c>
      <c r="I17" s="38">
        <v>199523.345</v>
      </c>
      <c r="J17" s="38">
        <v>63121.953000000001</v>
      </c>
      <c r="K17" s="54">
        <f t="shared" si="1"/>
        <v>0.15928825436880953</v>
      </c>
      <c r="L17" s="54">
        <f t="shared" si="2"/>
        <v>0.15928825436880953</v>
      </c>
      <c r="M17" s="38">
        <v>50111.131999999998</v>
      </c>
      <c r="N17" s="38">
        <f t="shared" si="3"/>
        <v>55673.467651999999</v>
      </c>
    </row>
    <row r="18" spans="1:18" s="35" customFormat="1" ht="22.5" customHeight="1" x14ac:dyDescent="0.25">
      <c r="A18" s="34" t="s">
        <v>87</v>
      </c>
      <c r="B18" s="39"/>
      <c r="C18" s="31" t="s">
        <v>6</v>
      </c>
      <c r="D18" s="32"/>
      <c r="E18" s="37" t="s">
        <v>20</v>
      </c>
      <c r="F18" s="38">
        <v>11668914</v>
      </c>
      <c r="G18" s="38">
        <v>11668914</v>
      </c>
      <c r="H18" s="38">
        <v>2862958</v>
      </c>
      <c r="I18" s="38">
        <v>2955237.3539999998</v>
      </c>
      <c r="J18" s="38">
        <v>2631874.7990000001</v>
      </c>
      <c r="K18" s="54">
        <f t="shared" si="1"/>
        <v>0.22554582191624689</v>
      </c>
      <c r="L18" s="54">
        <f t="shared" si="2"/>
        <v>0.22554582191624689</v>
      </c>
      <c r="M18" s="38">
        <v>2170445.69</v>
      </c>
      <c r="N18" s="38">
        <f t="shared" si="3"/>
        <v>2411365.1615899997</v>
      </c>
    </row>
    <row r="19" spans="1:18" s="35" customFormat="1" ht="22.5" customHeight="1" x14ac:dyDescent="0.25">
      <c r="A19" s="34" t="s">
        <v>88</v>
      </c>
      <c r="B19" s="36"/>
      <c r="C19" s="31" t="s">
        <v>2</v>
      </c>
      <c r="D19" s="32"/>
      <c r="E19" s="37" t="s">
        <v>21</v>
      </c>
      <c r="F19" s="38">
        <v>3190000</v>
      </c>
      <c r="G19" s="38">
        <v>3190000</v>
      </c>
      <c r="H19" s="38">
        <v>387926</v>
      </c>
      <c r="I19" s="38">
        <v>358432.65299999999</v>
      </c>
      <c r="J19" s="38">
        <v>358432.65299999999</v>
      </c>
      <c r="K19" s="54">
        <f t="shared" si="1"/>
        <v>0.11236133322884012</v>
      </c>
      <c r="L19" s="54">
        <f t="shared" si="2"/>
        <v>0.11236133322884012</v>
      </c>
      <c r="M19" s="38">
        <v>323395.64399999997</v>
      </c>
      <c r="N19" s="38">
        <f t="shared" si="3"/>
        <v>359292.56048399996</v>
      </c>
    </row>
    <row r="20" spans="1:18" s="35" customFormat="1" ht="22.5" customHeight="1" x14ac:dyDescent="0.25">
      <c r="A20" s="34" t="s">
        <v>89</v>
      </c>
      <c r="B20" s="36"/>
      <c r="C20" s="31" t="s">
        <v>22</v>
      </c>
      <c r="D20" s="32"/>
      <c r="E20" s="37" t="s">
        <v>23</v>
      </c>
      <c r="F20" s="38">
        <v>73209</v>
      </c>
      <c r="G20" s="38">
        <v>73209</v>
      </c>
      <c r="H20" s="38">
        <v>28362</v>
      </c>
      <c r="I20" s="38">
        <v>38027.076000000001</v>
      </c>
      <c r="J20" s="38">
        <v>38027.076000000001</v>
      </c>
      <c r="K20" s="54">
        <f t="shared" si="1"/>
        <v>0.51943170921607995</v>
      </c>
      <c r="L20" s="54">
        <f t="shared" si="2"/>
        <v>0.51943170921607995</v>
      </c>
      <c r="M20" s="38">
        <v>28559.34</v>
      </c>
      <c r="N20" s="38">
        <f t="shared" si="3"/>
        <v>31729.426739999999</v>
      </c>
    </row>
    <row r="21" spans="1:18" s="35" customFormat="1" ht="22.5" customHeight="1" x14ac:dyDescent="0.25">
      <c r="A21" s="34" t="s">
        <v>90</v>
      </c>
      <c r="B21" s="39"/>
      <c r="C21" s="42">
        <v>99</v>
      </c>
      <c r="D21" s="32"/>
      <c r="E21" s="37" t="s">
        <v>24</v>
      </c>
      <c r="F21" s="38">
        <v>1295428</v>
      </c>
      <c r="G21" s="38">
        <v>1295428</v>
      </c>
      <c r="H21" s="38">
        <v>133616</v>
      </c>
      <c r="I21" s="38">
        <v>132354.63200000001</v>
      </c>
      <c r="J21" s="38">
        <v>132354.63200000001</v>
      </c>
      <c r="K21" s="54">
        <f t="shared" si="1"/>
        <v>0.1021705814603359</v>
      </c>
      <c r="L21" s="54">
        <f t="shared" si="2"/>
        <v>0.1021705814603359</v>
      </c>
      <c r="M21" s="38">
        <v>715249.39099999995</v>
      </c>
      <c r="N21" s="38">
        <f t="shared" si="3"/>
        <v>794642.07340099989</v>
      </c>
    </row>
    <row r="22" spans="1:18" s="35" customFormat="1" ht="22.5" customHeight="1" x14ac:dyDescent="0.25">
      <c r="A22" s="34" t="s">
        <v>30</v>
      </c>
      <c r="B22" s="36">
        <v>10</v>
      </c>
      <c r="C22" s="42"/>
      <c r="D22" s="32"/>
      <c r="E22" s="40" t="s">
        <v>25</v>
      </c>
      <c r="F22" s="41">
        <f>SUM(F23:F25)</f>
        <v>58000</v>
      </c>
      <c r="G22" s="41">
        <f t="shared" ref="G22:J22" si="7">SUM(G23:G25)</f>
        <v>58000</v>
      </c>
      <c r="H22" s="41">
        <f t="shared" si="7"/>
        <v>2381</v>
      </c>
      <c r="I22" s="41">
        <f t="shared" si="7"/>
        <v>1145</v>
      </c>
      <c r="J22" s="41">
        <f t="shared" si="7"/>
        <v>1145</v>
      </c>
      <c r="K22" s="54">
        <f t="shared" si="1"/>
        <v>1.9741379310344826E-2</v>
      </c>
      <c r="L22" s="54">
        <f t="shared" si="2"/>
        <v>1.9741379310344826E-2</v>
      </c>
      <c r="M22" s="41">
        <v>42550</v>
      </c>
      <c r="N22" s="41">
        <f t="shared" si="3"/>
        <v>47273.05</v>
      </c>
    </row>
    <row r="23" spans="1:18" s="35" customFormat="1" ht="22.5" customHeight="1" x14ac:dyDescent="0.25">
      <c r="A23" s="34" t="s">
        <v>91</v>
      </c>
      <c r="B23" s="39"/>
      <c r="C23" s="31" t="s">
        <v>2</v>
      </c>
      <c r="D23" s="32"/>
      <c r="E23" s="37" t="s">
        <v>26</v>
      </c>
      <c r="F23" s="38">
        <v>50000</v>
      </c>
      <c r="G23" s="38">
        <v>50000</v>
      </c>
      <c r="H23" s="38">
        <v>0</v>
      </c>
      <c r="I23" s="38">
        <v>0</v>
      </c>
      <c r="J23" s="38">
        <v>0</v>
      </c>
      <c r="K23" s="54">
        <f t="shared" si="1"/>
        <v>0</v>
      </c>
      <c r="L23" s="54">
        <f t="shared" si="2"/>
        <v>0</v>
      </c>
      <c r="M23" s="38">
        <v>41680</v>
      </c>
      <c r="N23" s="38">
        <f t="shared" si="3"/>
        <v>46306.479999999996</v>
      </c>
    </row>
    <row r="24" spans="1:18" s="35" customFormat="1" ht="22.5" customHeight="1" x14ac:dyDescent="0.25">
      <c r="A24" s="34" t="s">
        <v>92</v>
      </c>
      <c r="B24" s="39"/>
      <c r="C24" s="31" t="s">
        <v>22</v>
      </c>
      <c r="D24" s="32"/>
      <c r="E24" s="37" t="s">
        <v>27</v>
      </c>
      <c r="F24" s="38">
        <v>5000</v>
      </c>
      <c r="G24" s="38">
        <v>5000</v>
      </c>
      <c r="H24" s="38">
        <v>1948</v>
      </c>
      <c r="I24" s="38">
        <v>1145</v>
      </c>
      <c r="J24" s="38">
        <v>1145</v>
      </c>
      <c r="K24" s="54">
        <f t="shared" si="1"/>
        <v>0.22900000000000001</v>
      </c>
      <c r="L24" s="54">
        <f t="shared" si="2"/>
        <v>0.22900000000000001</v>
      </c>
      <c r="M24" s="38">
        <v>870</v>
      </c>
      <c r="N24" s="38">
        <f t="shared" si="3"/>
        <v>966.56999999999994</v>
      </c>
    </row>
    <row r="25" spans="1:18" s="35" customFormat="1" ht="22.5" customHeight="1" x14ac:dyDescent="0.25">
      <c r="A25" s="34"/>
      <c r="B25" s="39"/>
      <c r="C25" s="31">
        <v>99</v>
      </c>
      <c r="D25" s="32"/>
      <c r="E25" s="37" t="s">
        <v>189</v>
      </c>
      <c r="F25" s="38">
        <v>3000</v>
      </c>
      <c r="G25" s="38">
        <v>3000</v>
      </c>
      <c r="H25" s="38">
        <v>433</v>
      </c>
      <c r="I25" s="38">
        <v>0</v>
      </c>
      <c r="J25" s="38">
        <v>0</v>
      </c>
      <c r="K25" s="54">
        <f t="shared" si="1"/>
        <v>0</v>
      </c>
      <c r="L25" s="54">
        <f t="shared" si="2"/>
        <v>0</v>
      </c>
      <c r="M25" s="38">
        <v>0</v>
      </c>
      <c r="N25" s="38">
        <f t="shared" si="3"/>
        <v>0</v>
      </c>
    </row>
    <row r="26" spans="1:18" ht="22.5" customHeight="1" x14ac:dyDescent="0.25">
      <c r="A26" s="1" t="s">
        <v>28</v>
      </c>
      <c r="B26" s="21" t="s">
        <v>28</v>
      </c>
      <c r="C26" s="11"/>
      <c r="D26" s="12"/>
      <c r="E26" s="14" t="s">
        <v>29</v>
      </c>
      <c r="F26" s="41">
        <f>SUM(F27:F28)</f>
        <v>2682000</v>
      </c>
      <c r="G26" s="41">
        <f t="shared" ref="G26:J26" si="8">SUM(G27:G28)</f>
        <v>3396286</v>
      </c>
      <c r="H26" s="41">
        <f t="shared" si="8"/>
        <v>1612811</v>
      </c>
      <c r="I26" s="41">
        <f t="shared" si="8"/>
        <v>14613311.688999999</v>
      </c>
      <c r="J26" s="41">
        <f t="shared" si="8"/>
        <v>1308935.172</v>
      </c>
      <c r="K26" s="54">
        <f t="shared" si="1"/>
        <v>0.48804443400447428</v>
      </c>
      <c r="L26" s="54">
        <f t="shared" si="2"/>
        <v>0.38540192787062105</v>
      </c>
      <c r="M26" s="41">
        <v>1495569.3260000001</v>
      </c>
      <c r="N26" s="41">
        <f t="shared" si="3"/>
        <v>1661577.5211860002</v>
      </c>
    </row>
    <row r="27" spans="1:18" ht="22.5" customHeight="1" x14ac:dyDescent="0.25">
      <c r="A27" s="1"/>
      <c r="B27" s="21"/>
      <c r="C27" s="10" t="s">
        <v>13</v>
      </c>
      <c r="D27" s="12"/>
      <c r="E27" s="15" t="s">
        <v>183</v>
      </c>
      <c r="F27" s="38">
        <v>0</v>
      </c>
      <c r="G27" s="38">
        <v>0</v>
      </c>
      <c r="H27" s="38">
        <v>0</v>
      </c>
      <c r="I27" s="38">
        <v>138054.59700000001</v>
      </c>
      <c r="J27" s="38">
        <v>138054.59700000001</v>
      </c>
      <c r="K27" s="54">
        <v>0</v>
      </c>
      <c r="L27" s="54">
        <v>0</v>
      </c>
      <c r="M27" s="38">
        <v>41488.678999999996</v>
      </c>
      <c r="N27" s="38">
        <f t="shared" si="3"/>
        <v>46093.922368999993</v>
      </c>
    </row>
    <row r="28" spans="1:18" ht="22.5" customHeight="1" x14ac:dyDescent="0.25">
      <c r="A28" s="1" t="s">
        <v>93</v>
      </c>
      <c r="B28" s="21"/>
      <c r="C28" s="10" t="s">
        <v>30</v>
      </c>
      <c r="D28" s="12"/>
      <c r="E28" s="15" t="s">
        <v>31</v>
      </c>
      <c r="F28" s="38">
        <v>2682000</v>
      </c>
      <c r="G28" s="38">
        <v>3396286</v>
      </c>
      <c r="H28" s="38">
        <v>1612811</v>
      </c>
      <c r="I28" s="38">
        <v>14475257.092</v>
      </c>
      <c r="J28" s="38">
        <v>1170880.575</v>
      </c>
      <c r="K28" s="54">
        <f>J28/F28</f>
        <v>0.4365699384787472</v>
      </c>
      <c r="L28" s="54">
        <f>J28/G28</f>
        <v>0.34475323191274232</v>
      </c>
      <c r="M28" s="38">
        <v>1454080.6470000001</v>
      </c>
      <c r="N28" s="38">
        <f t="shared" si="3"/>
        <v>1615483.5988170002</v>
      </c>
    </row>
    <row r="29" spans="1:18" ht="22.5" customHeight="1" x14ac:dyDescent="0.25">
      <c r="A29" s="1"/>
      <c r="B29" s="50">
        <v>13</v>
      </c>
      <c r="C29" s="51"/>
      <c r="D29" s="52"/>
      <c r="E29" s="46" t="s">
        <v>180</v>
      </c>
      <c r="F29" s="64">
        <f>SUM(F30)</f>
        <v>0</v>
      </c>
      <c r="G29" s="64">
        <f t="shared" ref="G29:J29" si="9">SUM(G30)</f>
        <v>341940</v>
      </c>
      <c r="H29" s="64">
        <f t="shared" si="9"/>
        <v>91940</v>
      </c>
      <c r="I29" s="64">
        <f t="shared" si="9"/>
        <v>74587.100000000006</v>
      </c>
      <c r="J29" s="64">
        <f t="shared" si="9"/>
        <v>74587.100000000006</v>
      </c>
      <c r="K29" s="54">
        <v>0</v>
      </c>
      <c r="L29" s="54">
        <f>J29/G29</f>
        <v>0.21812920395391006</v>
      </c>
      <c r="M29" s="41">
        <v>156054.14799999999</v>
      </c>
      <c r="N29" s="41">
        <f t="shared" si="3"/>
        <v>173376.158428</v>
      </c>
    </row>
    <row r="30" spans="1:18" ht="22.5" customHeight="1" x14ac:dyDescent="0.25">
      <c r="A30" s="1"/>
      <c r="B30" s="50"/>
      <c r="C30" s="51" t="s">
        <v>2</v>
      </c>
      <c r="D30" s="52"/>
      <c r="E30" s="53" t="s">
        <v>181</v>
      </c>
      <c r="F30" s="65">
        <v>0</v>
      </c>
      <c r="G30" s="65">
        <v>341940</v>
      </c>
      <c r="H30" s="65">
        <v>91940</v>
      </c>
      <c r="I30" s="65">
        <v>74587.100000000006</v>
      </c>
      <c r="J30" s="65">
        <v>74587.100000000006</v>
      </c>
      <c r="K30" s="54">
        <v>0</v>
      </c>
      <c r="L30" s="54">
        <f>J30/G30</f>
        <v>0.21812920395391006</v>
      </c>
      <c r="M30" s="38">
        <v>156054.14799999999</v>
      </c>
      <c r="N30" s="38">
        <f t="shared" si="3"/>
        <v>173376.158428</v>
      </c>
    </row>
    <row r="31" spans="1:18" ht="22.5" customHeight="1" thickBot="1" x14ac:dyDescent="0.3">
      <c r="A31" s="1" t="s">
        <v>32</v>
      </c>
      <c r="B31" s="22" t="s">
        <v>32</v>
      </c>
      <c r="C31" s="23"/>
      <c r="D31" s="24"/>
      <c r="E31" s="46" t="s">
        <v>33</v>
      </c>
      <c r="F31" s="64">
        <v>3700000</v>
      </c>
      <c r="G31" s="64">
        <v>25961511</v>
      </c>
      <c r="H31" s="64">
        <v>25961511</v>
      </c>
      <c r="I31" s="64">
        <v>25961511</v>
      </c>
      <c r="J31" s="64">
        <v>25961511</v>
      </c>
      <c r="K31" s="80">
        <f>J31/F31</f>
        <v>7.0166245945945942</v>
      </c>
      <c r="L31" s="54">
        <f>J31/G31</f>
        <v>1</v>
      </c>
      <c r="M31" s="82">
        <v>24649861</v>
      </c>
      <c r="N31" s="84">
        <f t="shared" si="3"/>
        <v>27385995.570999999</v>
      </c>
    </row>
    <row r="32" spans="1:18" ht="22.5" customHeight="1" thickBot="1" x14ac:dyDescent="0.3">
      <c r="B32" s="73"/>
      <c r="C32" s="74"/>
      <c r="D32" s="74"/>
      <c r="E32" s="47" t="s">
        <v>34</v>
      </c>
      <c r="F32" s="66">
        <f>F7+F11+F13+F16+F22+F26+F29+F31</f>
        <v>172222000</v>
      </c>
      <c r="G32" s="66">
        <f t="shared" ref="G32:J32" si="10">G7+G11+G13+G16+G22+G26+G29+G31</f>
        <v>196651509</v>
      </c>
      <c r="H32" s="66">
        <f t="shared" si="10"/>
        <v>87582515</v>
      </c>
      <c r="I32" s="66">
        <f t="shared" si="10"/>
        <v>112709278.45899998</v>
      </c>
      <c r="J32" s="66">
        <f t="shared" si="10"/>
        <v>85194542.084999993</v>
      </c>
      <c r="K32" s="81">
        <f>J32/F32</f>
        <v>0.49467862459499945</v>
      </c>
      <c r="L32" s="57">
        <f>IFERROR(J32/G32,0)</f>
        <v>0.43322597684719516</v>
      </c>
      <c r="M32" s="75">
        <f>M7+M11+M13+M16+M22+M26+M29+M31</f>
        <v>75735693.898999989</v>
      </c>
      <c r="N32" s="75">
        <f>N7+N11+N13+N16+N22+N26+N29+N31</f>
        <v>84142355.92178899</v>
      </c>
      <c r="O32" s="29"/>
      <c r="P32" s="29"/>
      <c r="Q32" s="55"/>
      <c r="R32" s="55"/>
    </row>
    <row r="33" spans="1:15" ht="22.5" customHeight="1" x14ac:dyDescent="0.25">
      <c r="E33" s="5"/>
      <c r="F33" s="67"/>
      <c r="G33" s="67"/>
      <c r="H33" s="67"/>
      <c r="I33" s="67"/>
      <c r="J33" s="67"/>
      <c r="K33" s="30"/>
      <c r="L33" s="30"/>
      <c r="M33" s="67"/>
      <c r="N33" s="67"/>
      <c r="O33" s="9"/>
    </row>
    <row r="35" spans="1:15" x14ac:dyDescent="0.25">
      <c r="B35" s="85" t="s">
        <v>186</v>
      </c>
      <c r="C35" s="85"/>
      <c r="D35" s="85"/>
      <c r="E35" s="85"/>
      <c r="F35" s="6"/>
      <c r="G35" s="6"/>
      <c r="H35" s="6"/>
      <c r="I35" s="6"/>
      <c r="J35" s="3"/>
      <c r="K35" s="6"/>
      <c r="M35" s="3"/>
      <c r="N35" s="3"/>
    </row>
    <row r="36" spans="1:15" ht="21" x14ac:dyDescent="0.25">
      <c r="E36" s="28" t="s">
        <v>0</v>
      </c>
      <c r="F36" s="3" t="s">
        <v>199</v>
      </c>
      <c r="G36" s="5"/>
      <c r="H36" s="4"/>
      <c r="I36" s="4"/>
      <c r="J36" s="5"/>
      <c r="K36" s="4"/>
      <c r="L36" s="5"/>
      <c r="M36" s="5"/>
      <c r="N36" s="5"/>
    </row>
    <row r="37" spans="1:15" ht="21.75" thickBot="1" x14ac:dyDescent="0.3">
      <c r="E37" s="5"/>
      <c r="F37" s="6"/>
      <c r="G37" s="6"/>
      <c r="H37" s="6"/>
      <c r="I37" s="6"/>
      <c r="J37" s="28"/>
      <c r="K37" s="6"/>
      <c r="L37" s="5"/>
      <c r="M37" s="28"/>
      <c r="N37" s="28"/>
    </row>
    <row r="38" spans="1:15" ht="15" customHeight="1" x14ac:dyDescent="0.25">
      <c r="A38" s="7"/>
      <c r="B38" s="86" t="s">
        <v>129</v>
      </c>
      <c r="C38" s="88" t="s">
        <v>130</v>
      </c>
      <c r="D38" s="88" t="s">
        <v>131</v>
      </c>
      <c r="E38" s="25" t="s">
        <v>182</v>
      </c>
      <c r="F38" s="90" t="s">
        <v>200</v>
      </c>
      <c r="G38" s="90"/>
      <c r="H38" s="90"/>
      <c r="I38" s="25" t="s">
        <v>188</v>
      </c>
      <c r="J38" s="25" t="s">
        <v>188</v>
      </c>
      <c r="K38" s="27" t="s">
        <v>1</v>
      </c>
      <c r="L38" s="96" t="s">
        <v>1</v>
      </c>
      <c r="M38" s="71" t="s">
        <v>188</v>
      </c>
      <c r="N38" s="95" t="s">
        <v>204</v>
      </c>
    </row>
    <row r="39" spans="1:15" ht="33" customHeight="1" thickBot="1" x14ac:dyDescent="0.3">
      <c r="A39" s="8" t="s">
        <v>79</v>
      </c>
      <c r="B39" s="87"/>
      <c r="C39" s="89"/>
      <c r="D39" s="89"/>
      <c r="E39" s="26" t="s">
        <v>138</v>
      </c>
      <c r="F39" s="45" t="s">
        <v>133</v>
      </c>
      <c r="G39" s="45" t="s">
        <v>134</v>
      </c>
      <c r="H39" s="45" t="s">
        <v>135</v>
      </c>
      <c r="I39" s="44" t="s">
        <v>190</v>
      </c>
      <c r="J39" s="44" t="s">
        <v>139</v>
      </c>
      <c r="K39" s="43" t="s">
        <v>178</v>
      </c>
      <c r="L39" s="97" t="s">
        <v>179</v>
      </c>
      <c r="M39" s="72" t="s">
        <v>201</v>
      </c>
      <c r="N39" s="94"/>
    </row>
    <row r="40" spans="1:15" ht="22.5" customHeight="1" x14ac:dyDescent="0.25">
      <c r="A40" s="2" t="s">
        <v>94</v>
      </c>
      <c r="B40" s="16">
        <v>21</v>
      </c>
      <c r="C40" s="17"/>
      <c r="D40" s="18"/>
      <c r="E40" s="19" t="s">
        <v>140</v>
      </c>
      <c r="F40" s="41">
        <f>SUM(F41:F44)</f>
        <v>37957003</v>
      </c>
      <c r="G40" s="41">
        <f t="shared" ref="G40:J40" si="11">SUM(G41:G44)</f>
        <v>38043818</v>
      </c>
      <c r="H40" s="41">
        <f t="shared" si="11"/>
        <v>7897874</v>
      </c>
      <c r="I40" s="41">
        <f t="shared" si="11"/>
        <v>7674825.9100000001</v>
      </c>
      <c r="J40" s="41">
        <f t="shared" si="11"/>
        <v>7656753.1239999989</v>
      </c>
      <c r="K40" s="48">
        <f t="shared" ref="K40:K60" si="12">J40/F40</f>
        <v>0.20172175142489512</v>
      </c>
      <c r="L40" s="48">
        <f t="shared" ref="L40:L60" si="13">J40/G40</f>
        <v>0.20126142765166205</v>
      </c>
      <c r="M40" s="41">
        <v>6849092.1120000007</v>
      </c>
      <c r="N40" s="41">
        <f>M40*1.111</f>
        <v>7609341.3364320006</v>
      </c>
    </row>
    <row r="41" spans="1:15" ht="22.5" customHeight="1" x14ac:dyDescent="0.25">
      <c r="A41" s="2" t="s">
        <v>95</v>
      </c>
      <c r="B41" s="20"/>
      <c r="C41" s="31" t="s">
        <v>4</v>
      </c>
      <c r="D41" s="32"/>
      <c r="E41" s="37" t="s">
        <v>141</v>
      </c>
      <c r="F41" s="38">
        <v>23990442</v>
      </c>
      <c r="G41" s="38">
        <v>23990787</v>
      </c>
      <c r="H41" s="38">
        <v>4666984</v>
      </c>
      <c r="I41" s="38">
        <v>4672773.5410000002</v>
      </c>
      <c r="J41" s="38">
        <v>4672724.2359999996</v>
      </c>
      <c r="K41" s="54">
        <f t="shared" si="12"/>
        <v>0.19477441207627602</v>
      </c>
      <c r="L41" s="54">
        <f t="shared" si="13"/>
        <v>0.19477161111888491</v>
      </c>
      <c r="M41" s="38">
        <v>4358296.2130000005</v>
      </c>
      <c r="N41" s="38">
        <f t="shared" ref="N41:N60" si="14">M41*1.111</f>
        <v>4842067.0926430002</v>
      </c>
    </row>
    <row r="42" spans="1:15" ht="22.5" customHeight="1" x14ac:dyDescent="0.25">
      <c r="A42" s="2" t="s">
        <v>96</v>
      </c>
      <c r="B42" s="20"/>
      <c r="C42" s="31" t="s">
        <v>6</v>
      </c>
      <c r="D42" s="32"/>
      <c r="E42" s="37" t="s">
        <v>35</v>
      </c>
      <c r="F42" s="38">
        <v>9038009</v>
      </c>
      <c r="G42" s="38">
        <v>9038279</v>
      </c>
      <c r="H42" s="38">
        <v>1993900</v>
      </c>
      <c r="I42" s="38">
        <v>1732935.4310000001</v>
      </c>
      <c r="J42" s="38">
        <v>1732935.4310000001</v>
      </c>
      <c r="K42" s="54">
        <f t="shared" si="12"/>
        <v>0.19173862639437514</v>
      </c>
      <c r="L42" s="54">
        <f t="shared" si="13"/>
        <v>0.19173289859717763</v>
      </c>
      <c r="M42" s="38">
        <v>1369361.0109999999</v>
      </c>
      <c r="N42" s="38">
        <f t="shared" si="14"/>
        <v>1521360.0832209999</v>
      </c>
    </row>
    <row r="43" spans="1:15" ht="22.5" customHeight="1" x14ac:dyDescent="0.25">
      <c r="A43" s="2" t="s">
        <v>97</v>
      </c>
      <c r="B43" s="20"/>
      <c r="C43" s="31" t="s">
        <v>2</v>
      </c>
      <c r="D43" s="32"/>
      <c r="E43" s="37" t="s">
        <v>36</v>
      </c>
      <c r="F43" s="38">
        <v>1612619</v>
      </c>
      <c r="G43" s="38">
        <v>1630643</v>
      </c>
      <c r="H43" s="38">
        <v>420171</v>
      </c>
      <c r="I43" s="38">
        <v>568756.40599999996</v>
      </c>
      <c r="J43" s="38">
        <v>550732.92500000005</v>
      </c>
      <c r="K43" s="54">
        <f t="shared" si="12"/>
        <v>0.34151459520196653</v>
      </c>
      <c r="L43" s="54">
        <f t="shared" si="13"/>
        <v>0.3377397290516686</v>
      </c>
      <c r="M43" s="38">
        <v>468439.90399999998</v>
      </c>
      <c r="N43" s="38">
        <f t="shared" si="14"/>
        <v>520436.73334399995</v>
      </c>
    </row>
    <row r="44" spans="1:15" ht="22.5" customHeight="1" x14ac:dyDescent="0.25">
      <c r="A44" s="2" t="s">
        <v>98</v>
      </c>
      <c r="B44" s="20"/>
      <c r="C44" s="10" t="s">
        <v>22</v>
      </c>
      <c r="D44" s="12"/>
      <c r="E44" s="15" t="s">
        <v>142</v>
      </c>
      <c r="F44" s="38">
        <v>3315933</v>
      </c>
      <c r="G44" s="38">
        <v>3384109</v>
      </c>
      <c r="H44" s="38">
        <v>816819</v>
      </c>
      <c r="I44" s="38">
        <v>700360.53200000001</v>
      </c>
      <c r="J44" s="38">
        <v>700360.53200000001</v>
      </c>
      <c r="K44" s="48">
        <f t="shared" si="12"/>
        <v>0.21121070057808769</v>
      </c>
      <c r="L44" s="48">
        <f t="shared" si="13"/>
        <v>0.20695566602612386</v>
      </c>
      <c r="M44" s="38">
        <v>652994.98400000005</v>
      </c>
      <c r="N44" s="38">
        <f t="shared" si="14"/>
        <v>725477.4272240001</v>
      </c>
    </row>
    <row r="45" spans="1:15" ht="22.5" customHeight="1" x14ac:dyDescent="0.25">
      <c r="A45" s="2">
        <v>22</v>
      </c>
      <c r="B45" s="21" t="s">
        <v>37</v>
      </c>
      <c r="C45" s="10"/>
      <c r="D45" s="13"/>
      <c r="E45" s="14" t="s">
        <v>143</v>
      </c>
      <c r="F45" s="41">
        <f>SUM(F46:F57)</f>
        <v>29623979</v>
      </c>
      <c r="G45" s="41">
        <f t="shared" ref="G45:J45" si="15">SUM(G46:G57)</f>
        <v>35465907</v>
      </c>
      <c r="H45" s="41">
        <f t="shared" si="15"/>
        <v>7339966</v>
      </c>
      <c r="I45" s="41">
        <f t="shared" si="15"/>
        <v>27922893.424999997</v>
      </c>
      <c r="J45" s="41">
        <f t="shared" si="15"/>
        <v>6759127.3420000011</v>
      </c>
      <c r="K45" s="48">
        <f t="shared" si="12"/>
        <v>0.22816406067530634</v>
      </c>
      <c r="L45" s="48">
        <f t="shared" si="13"/>
        <v>0.19058098082758748</v>
      </c>
      <c r="M45" s="41">
        <v>5237631.4400000004</v>
      </c>
      <c r="N45" s="41">
        <f t="shared" si="14"/>
        <v>5819008.52984</v>
      </c>
    </row>
    <row r="46" spans="1:15" ht="22.5" customHeight="1" x14ac:dyDescent="0.25">
      <c r="A46" s="2" t="s">
        <v>99</v>
      </c>
      <c r="B46" s="20"/>
      <c r="C46" s="10" t="s">
        <v>4</v>
      </c>
      <c r="D46" s="12"/>
      <c r="E46" s="15" t="s">
        <v>38</v>
      </c>
      <c r="F46" s="38">
        <v>297400</v>
      </c>
      <c r="G46" s="38">
        <v>312241</v>
      </c>
      <c r="H46" s="38">
        <v>138241</v>
      </c>
      <c r="I46" s="38">
        <v>247783.234</v>
      </c>
      <c r="J46" s="38">
        <v>238472.853</v>
      </c>
      <c r="K46" s="48">
        <f t="shared" si="12"/>
        <v>0.80185895427034293</v>
      </c>
      <c r="L46" s="48">
        <f t="shared" si="13"/>
        <v>0.76374612238623374</v>
      </c>
      <c r="M46" s="38">
        <v>14029.441999999999</v>
      </c>
      <c r="N46" s="38">
        <f t="shared" si="14"/>
        <v>15586.710061999998</v>
      </c>
    </row>
    <row r="47" spans="1:15" ht="22.5" customHeight="1" x14ac:dyDescent="0.25">
      <c r="A47" s="2" t="s">
        <v>100</v>
      </c>
      <c r="B47" s="20"/>
      <c r="C47" s="31" t="s">
        <v>6</v>
      </c>
      <c r="D47" s="12"/>
      <c r="E47" s="15" t="s">
        <v>39</v>
      </c>
      <c r="F47" s="38">
        <v>933200</v>
      </c>
      <c r="G47" s="38">
        <v>1088100</v>
      </c>
      <c r="H47" s="38">
        <v>78340</v>
      </c>
      <c r="I47" s="38">
        <v>741527.26199999999</v>
      </c>
      <c r="J47" s="38">
        <v>54033.135999999999</v>
      </c>
      <c r="K47" s="48">
        <f t="shared" si="12"/>
        <v>5.790091727389627E-2</v>
      </c>
      <c r="L47" s="48">
        <f t="shared" si="13"/>
        <v>4.9658244646631745E-2</v>
      </c>
      <c r="M47" s="38">
        <v>130395.781</v>
      </c>
      <c r="N47" s="38">
        <f t="shared" si="14"/>
        <v>144869.71269099999</v>
      </c>
    </row>
    <row r="48" spans="1:15" ht="22.5" customHeight="1" x14ac:dyDescent="0.25">
      <c r="A48" s="2" t="s">
        <v>101</v>
      </c>
      <c r="B48" s="20"/>
      <c r="C48" s="31" t="s">
        <v>2</v>
      </c>
      <c r="D48" s="12"/>
      <c r="E48" s="15" t="s">
        <v>144</v>
      </c>
      <c r="F48" s="38">
        <v>296965</v>
      </c>
      <c r="G48" s="38">
        <v>321571</v>
      </c>
      <c r="H48" s="38">
        <v>64906</v>
      </c>
      <c r="I48" s="38">
        <v>66875.845000000001</v>
      </c>
      <c r="J48" s="38">
        <v>62830.574999999997</v>
      </c>
      <c r="K48" s="48">
        <f t="shared" si="12"/>
        <v>0.21157569073796575</v>
      </c>
      <c r="L48" s="48">
        <f t="shared" si="13"/>
        <v>0.19538632214969631</v>
      </c>
      <c r="M48" s="38">
        <v>1357.96</v>
      </c>
      <c r="N48" s="38">
        <f t="shared" si="14"/>
        <v>1508.6935599999999</v>
      </c>
    </row>
    <row r="49" spans="1:15" ht="22.5" customHeight="1" x14ac:dyDescent="0.25">
      <c r="A49" s="2" t="s">
        <v>102</v>
      </c>
      <c r="B49" s="20"/>
      <c r="C49" s="31" t="s">
        <v>22</v>
      </c>
      <c r="D49" s="12"/>
      <c r="E49" s="15" t="s">
        <v>145</v>
      </c>
      <c r="F49" s="38">
        <v>668366</v>
      </c>
      <c r="G49" s="38">
        <v>817799</v>
      </c>
      <c r="H49" s="38">
        <v>197775</v>
      </c>
      <c r="I49" s="38">
        <v>189426.64</v>
      </c>
      <c r="J49" s="38">
        <v>87876.577999999994</v>
      </c>
      <c r="K49" s="48">
        <f t="shared" si="12"/>
        <v>0.13147972518051487</v>
      </c>
      <c r="L49" s="48">
        <f t="shared" si="13"/>
        <v>0.10745498343725046</v>
      </c>
      <c r="M49" s="38">
        <v>107520.224</v>
      </c>
      <c r="N49" s="38">
        <f t="shared" si="14"/>
        <v>119454.96886399999</v>
      </c>
    </row>
    <row r="50" spans="1:15" ht="22.5" customHeight="1" x14ac:dyDescent="0.25">
      <c r="A50" s="2" t="s">
        <v>103</v>
      </c>
      <c r="B50" s="20"/>
      <c r="C50" s="31" t="s">
        <v>9</v>
      </c>
      <c r="D50" s="12"/>
      <c r="E50" s="15" t="s">
        <v>40</v>
      </c>
      <c r="F50" s="38">
        <v>3159686</v>
      </c>
      <c r="G50" s="38">
        <v>3619276</v>
      </c>
      <c r="H50" s="38">
        <v>720910</v>
      </c>
      <c r="I50" s="38">
        <v>3112520.0630000001</v>
      </c>
      <c r="J50" s="38">
        <v>709391.53700000001</v>
      </c>
      <c r="K50" s="48">
        <f t="shared" si="12"/>
        <v>0.22451330195468791</v>
      </c>
      <c r="L50" s="48">
        <f t="shared" si="13"/>
        <v>0.19600371372617065</v>
      </c>
      <c r="M50" s="38">
        <v>904913.92099999997</v>
      </c>
      <c r="N50" s="38">
        <f t="shared" si="14"/>
        <v>1005359.3662309999</v>
      </c>
    </row>
    <row r="51" spans="1:15" ht="22.5" customHeight="1" x14ac:dyDescent="0.25">
      <c r="A51" s="2" t="s">
        <v>104</v>
      </c>
      <c r="B51" s="20"/>
      <c r="C51" s="31" t="s">
        <v>13</v>
      </c>
      <c r="D51" s="12"/>
      <c r="E51" s="15" t="s">
        <v>146</v>
      </c>
      <c r="F51" s="38">
        <v>817693</v>
      </c>
      <c r="G51" s="38">
        <v>1180393</v>
      </c>
      <c r="H51" s="38">
        <v>266941</v>
      </c>
      <c r="I51" s="38">
        <v>642864.57799999998</v>
      </c>
      <c r="J51" s="38">
        <v>208798.995</v>
      </c>
      <c r="K51" s="48">
        <f t="shared" si="12"/>
        <v>0.25535132990009696</v>
      </c>
      <c r="L51" s="48">
        <f t="shared" si="13"/>
        <v>0.1768893876869822</v>
      </c>
      <c r="M51" s="38">
        <v>146565.88399999999</v>
      </c>
      <c r="N51" s="38">
        <f t="shared" si="14"/>
        <v>162834.697124</v>
      </c>
    </row>
    <row r="52" spans="1:15" ht="22.5" customHeight="1" x14ac:dyDescent="0.25">
      <c r="A52" s="2" t="s">
        <v>105</v>
      </c>
      <c r="B52" s="20"/>
      <c r="C52" s="31" t="s">
        <v>41</v>
      </c>
      <c r="D52" s="12"/>
      <c r="E52" s="15" t="s">
        <v>42</v>
      </c>
      <c r="F52" s="38">
        <v>607659</v>
      </c>
      <c r="G52" s="38">
        <v>722346</v>
      </c>
      <c r="H52" s="38">
        <v>86738</v>
      </c>
      <c r="I52" s="38">
        <v>229158.78899999999</v>
      </c>
      <c r="J52" s="38">
        <v>62333.286999999997</v>
      </c>
      <c r="K52" s="48">
        <f t="shared" si="12"/>
        <v>0.10257938580684232</v>
      </c>
      <c r="L52" s="48">
        <f t="shared" si="13"/>
        <v>8.6292838888842732E-2</v>
      </c>
      <c r="M52" s="38">
        <v>27806.486000000001</v>
      </c>
      <c r="N52" s="38">
        <f t="shared" si="14"/>
        <v>30893.005946000001</v>
      </c>
    </row>
    <row r="53" spans="1:15" ht="22.5" customHeight="1" x14ac:dyDescent="0.25">
      <c r="A53" s="2" t="s">
        <v>106</v>
      </c>
      <c r="B53" s="20"/>
      <c r="C53" s="31" t="s">
        <v>17</v>
      </c>
      <c r="D53" s="12"/>
      <c r="E53" s="15" t="s">
        <v>43</v>
      </c>
      <c r="F53" s="38">
        <v>17295978</v>
      </c>
      <c r="G53" s="38">
        <v>20382997</v>
      </c>
      <c r="H53" s="38">
        <v>4101894</v>
      </c>
      <c r="I53" s="38">
        <v>17844711.552000001</v>
      </c>
      <c r="J53" s="38">
        <v>4002870.87</v>
      </c>
      <c r="K53" s="48">
        <f t="shared" si="12"/>
        <v>0.23143362404831921</v>
      </c>
      <c r="L53" s="48">
        <f t="shared" si="13"/>
        <v>0.19638284154189886</v>
      </c>
      <c r="M53" s="38">
        <v>2932949.8689999999</v>
      </c>
      <c r="N53" s="38">
        <f t="shared" si="14"/>
        <v>3258507.304459</v>
      </c>
      <c r="O53" s="70"/>
    </row>
    <row r="54" spans="1:15" ht="22.5" customHeight="1" x14ac:dyDescent="0.25">
      <c r="A54" s="2" t="s">
        <v>107</v>
      </c>
      <c r="B54" s="20"/>
      <c r="C54" s="31" t="s">
        <v>44</v>
      </c>
      <c r="D54" s="12"/>
      <c r="E54" s="15" t="s">
        <v>45</v>
      </c>
      <c r="F54" s="38">
        <v>2387831</v>
      </c>
      <c r="G54" s="38">
        <v>3104213</v>
      </c>
      <c r="H54" s="38">
        <v>682910</v>
      </c>
      <c r="I54" s="38">
        <v>2316295.0529999998</v>
      </c>
      <c r="J54" s="38">
        <v>688067.46600000001</v>
      </c>
      <c r="K54" s="48">
        <f t="shared" si="12"/>
        <v>0.28815584771284064</v>
      </c>
      <c r="L54" s="48">
        <f t="shared" si="13"/>
        <v>0.22165600942976529</v>
      </c>
      <c r="M54" s="38">
        <v>572034.598</v>
      </c>
      <c r="N54" s="38">
        <f t="shared" si="14"/>
        <v>635530.43837799993</v>
      </c>
    </row>
    <row r="55" spans="1:15" ht="22.5" customHeight="1" x14ac:dyDescent="0.25">
      <c r="A55" s="2" t="s">
        <v>108</v>
      </c>
      <c r="B55" s="20"/>
      <c r="C55" s="31" t="s">
        <v>30</v>
      </c>
      <c r="D55" s="12"/>
      <c r="E55" s="15" t="s">
        <v>46</v>
      </c>
      <c r="F55" s="38">
        <v>895627</v>
      </c>
      <c r="G55" s="38">
        <v>1004918</v>
      </c>
      <c r="H55" s="38">
        <v>215817</v>
      </c>
      <c r="I55" s="38">
        <v>624509.429</v>
      </c>
      <c r="J55" s="38">
        <v>191133.73499999999</v>
      </c>
      <c r="K55" s="48">
        <f t="shared" si="12"/>
        <v>0.21340774116903574</v>
      </c>
      <c r="L55" s="48">
        <f t="shared" si="13"/>
        <v>0.19019833956601434</v>
      </c>
      <c r="M55" s="38">
        <v>92530.187999999995</v>
      </c>
      <c r="N55" s="38">
        <f t="shared" si="14"/>
        <v>102801.03886799999</v>
      </c>
    </row>
    <row r="56" spans="1:15" ht="22.5" customHeight="1" x14ac:dyDescent="0.25">
      <c r="A56" s="2" t="s">
        <v>109</v>
      </c>
      <c r="B56" s="20"/>
      <c r="C56" s="31">
        <v>11</v>
      </c>
      <c r="D56" s="12"/>
      <c r="E56" s="15" t="s">
        <v>147</v>
      </c>
      <c r="F56" s="38">
        <v>2216814</v>
      </c>
      <c r="G56" s="38">
        <v>2862359</v>
      </c>
      <c r="H56" s="38">
        <v>780800</v>
      </c>
      <c r="I56" s="38">
        <v>1902545.7290000001</v>
      </c>
      <c r="J56" s="38">
        <v>451088.97200000001</v>
      </c>
      <c r="K56" s="48">
        <f t="shared" si="12"/>
        <v>0.20348525947598672</v>
      </c>
      <c r="L56" s="48">
        <f t="shared" si="13"/>
        <v>0.15759342975496785</v>
      </c>
      <c r="M56" s="38">
        <v>304655.38</v>
      </c>
      <c r="N56" s="38">
        <f t="shared" si="14"/>
        <v>338472.12718000001</v>
      </c>
    </row>
    <row r="57" spans="1:15" ht="22.5" customHeight="1" x14ac:dyDescent="0.25">
      <c r="A57" s="2" t="s">
        <v>110</v>
      </c>
      <c r="B57" s="20"/>
      <c r="C57" s="31" t="s">
        <v>28</v>
      </c>
      <c r="D57" s="12"/>
      <c r="E57" s="15" t="s">
        <v>148</v>
      </c>
      <c r="F57" s="38">
        <v>46760</v>
      </c>
      <c r="G57" s="38">
        <v>49694</v>
      </c>
      <c r="H57" s="38">
        <v>4694</v>
      </c>
      <c r="I57" s="38">
        <v>4675.2510000000002</v>
      </c>
      <c r="J57" s="38">
        <v>2229.3380000000002</v>
      </c>
      <c r="K57" s="48">
        <f t="shared" si="12"/>
        <v>4.7676176218990597E-2</v>
      </c>
      <c r="L57" s="54">
        <f t="shared" si="13"/>
        <v>4.4861311224695138E-2</v>
      </c>
      <c r="M57" s="38">
        <v>2871.7069999999999</v>
      </c>
      <c r="N57" s="38">
        <f t="shared" si="14"/>
        <v>3190.4664769999999</v>
      </c>
    </row>
    <row r="58" spans="1:15" ht="22.5" customHeight="1" x14ac:dyDescent="0.25">
      <c r="A58" s="2">
        <v>23</v>
      </c>
      <c r="B58" s="21" t="s">
        <v>47</v>
      </c>
      <c r="C58" s="10"/>
      <c r="D58" s="13"/>
      <c r="E58" s="14" t="s">
        <v>149</v>
      </c>
      <c r="F58" s="41">
        <f>SUM(F59:F60)</f>
        <v>246239</v>
      </c>
      <c r="G58" s="41">
        <f t="shared" ref="G58:J58" si="16">SUM(G59:G60)</f>
        <v>469024</v>
      </c>
      <c r="H58" s="41">
        <f t="shared" si="16"/>
        <v>302374</v>
      </c>
      <c r="I58" s="41">
        <f t="shared" si="16"/>
        <v>300921.86599999998</v>
      </c>
      <c r="J58" s="41">
        <f t="shared" si="16"/>
        <v>300921.86599999998</v>
      </c>
      <c r="K58" s="48">
        <f t="shared" si="12"/>
        <v>1.2220723199818062</v>
      </c>
      <c r="L58" s="48">
        <f t="shared" si="13"/>
        <v>0.64159161578085555</v>
      </c>
      <c r="M58" s="41">
        <v>20454.547999999999</v>
      </c>
      <c r="N58" s="41">
        <f t="shared" si="14"/>
        <v>22725.002827999997</v>
      </c>
    </row>
    <row r="59" spans="1:15" ht="22.5" customHeight="1" x14ac:dyDescent="0.25">
      <c r="A59" s="2"/>
      <c r="B59" s="21"/>
      <c r="C59" s="10" t="s">
        <v>4</v>
      </c>
      <c r="D59" s="13"/>
      <c r="E59" s="15" t="s">
        <v>193</v>
      </c>
      <c r="F59" s="38">
        <v>73865</v>
      </c>
      <c r="G59" s="38">
        <v>296650</v>
      </c>
      <c r="H59" s="38">
        <v>0</v>
      </c>
      <c r="I59" s="38">
        <v>0</v>
      </c>
      <c r="J59" s="38">
        <v>0</v>
      </c>
      <c r="K59" s="48">
        <f t="shared" si="12"/>
        <v>0</v>
      </c>
      <c r="L59" s="48">
        <f t="shared" si="13"/>
        <v>0</v>
      </c>
      <c r="M59" s="38">
        <v>0</v>
      </c>
      <c r="N59" s="38">
        <f t="shared" si="14"/>
        <v>0</v>
      </c>
    </row>
    <row r="60" spans="1:15" ht="22.5" customHeight="1" thickBot="1" x14ac:dyDescent="0.3">
      <c r="A60" s="2"/>
      <c r="B60" s="60"/>
      <c r="C60" s="23" t="s">
        <v>2</v>
      </c>
      <c r="D60" s="24"/>
      <c r="E60" s="76" t="s">
        <v>175</v>
      </c>
      <c r="F60" s="77">
        <v>172374</v>
      </c>
      <c r="G60" s="77">
        <v>172374</v>
      </c>
      <c r="H60" s="77">
        <v>302374</v>
      </c>
      <c r="I60" s="77">
        <v>300921.86599999998</v>
      </c>
      <c r="J60" s="77">
        <v>300921.86599999998</v>
      </c>
      <c r="K60" s="78">
        <f t="shared" si="12"/>
        <v>1.7457497418404166</v>
      </c>
      <c r="L60" s="78">
        <f t="shared" si="13"/>
        <v>1.7457497418404166</v>
      </c>
      <c r="M60" s="77">
        <v>20454.547999999999</v>
      </c>
      <c r="N60" s="77">
        <f t="shared" si="14"/>
        <v>22725.002827999997</v>
      </c>
    </row>
    <row r="61" spans="1:15" ht="22.5" customHeight="1" x14ac:dyDescent="0.25">
      <c r="A61" s="2">
        <v>24</v>
      </c>
      <c r="B61" s="3"/>
      <c r="C61" s="3"/>
      <c r="D61" s="3"/>
      <c r="F61" s="3"/>
      <c r="G61" s="3"/>
      <c r="H61" s="3"/>
      <c r="I61" s="3"/>
      <c r="J61" s="3"/>
      <c r="M61" s="3"/>
      <c r="N61" s="3"/>
    </row>
    <row r="62" spans="1:15" ht="22.5" customHeight="1" x14ac:dyDescent="0.25">
      <c r="A62" s="2" t="s">
        <v>111</v>
      </c>
      <c r="B62" s="3"/>
      <c r="C62" s="3"/>
      <c r="D62" s="3"/>
      <c r="F62" s="3"/>
      <c r="G62" s="3"/>
      <c r="H62" s="3"/>
      <c r="I62" s="3"/>
      <c r="J62" s="3"/>
      <c r="M62" s="3"/>
      <c r="N62" s="3"/>
    </row>
    <row r="63" spans="1:15" ht="22.5" customHeight="1" x14ac:dyDescent="0.25">
      <c r="A63" s="2" t="s">
        <v>112</v>
      </c>
      <c r="B63" s="3"/>
      <c r="C63" s="3"/>
      <c r="D63" s="3"/>
      <c r="F63" s="3"/>
      <c r="G63" s="3"/>
      <c r="H63" s="3"/>
      <c r="I63" s="3"/>
      <c r="J63" s="3"/>
      <c r="M63" s="3"/>
      <c r="N63" s="3"/>
    </row>
    <row r="64" spans="1:15" ht="22.5" customHeight="1" x14ac:dyDescent="0.25">
      <c r="A64" s="2" t="s">
        <v>113</v>
      </c>
      <c r="B64" s="3"/>
      <c r="C64" s="3"/>
      <c r="D64" s="3"/>
      <c r="F64" s="3"/>
      <c r="G64" s="3"/>
      <c r="H64" s="3"/>
      <c r="I64" s="3"/>
      <c r="J64" s="3"/>
      <c r="M64" s="3"/>
      <c r="N64" s="3"/>
    </row>
    <row r="65" spans="1:14" ht="22.5" customHeight="1" x14ac:dyDescent="0.25">
      <c r="A65" s="2" t="s">
        <v>114</v>
      </c>
      <c r="B65" s="3"/>
      <c r="C65" s="3"/>
      <c r="D65" s="3"/>
      <c r="F65" s="3"/>
      <c r="G65" s="3"/>
      <c r="H65" s="3"/>
      <c r="I65" s="3"/>
      <c r="J65" s="3"/>
      <c r="M65" s="3"/>
      <c r="N65" s="3"/>
    </row>
    <row r="66" spans="1:14" ht="22.5" customHeight="1" x14ac:dyDescent="0.25">
      <c r="A66" s="2" t="s">
        <v>115</v>
      </c>
      <c r="B66" s="3"/>
      <c r="C66" s="3"/>
      <c r="D66" s="3"/>
      <c r="F66" s="3"/>
      <c r="G66" s="3"/>
      <c r="H66" s="3"/>
      <c r="I66" s="3"/>
      <c r="J66" s="3"/>
      <c r="M66" s="3"/>
      <c r="N66" s="3"/>
    </row>
    <row r="67" spans="1:14" ht="22.5" customHeight="1" x14ac:dyDescent="0.25">
      <c r="A67" s="2" t="s">
        <v>117</v>
      </c>
      <c r="B67" s="3"/>
      <c r="C67" s="3"/>
      <c r="D67" s="3"/>
      <c r="F67" s="3"/>
      <c r="G67" s="3"/>
      <c r="H67" s="3"/>
      <c r="I67" s="3"/>
      <c r="J67" s="3"/>
      <c r="M67" s="3"/>
      <c r="N67" s="3"/>
    </row>
    <row r="68" spans="1:14" ht="22.5" customHeight="1" x14ac:dyDescent="0.25">
      <c r="A68" s="2" t="s">
        <v>116</v>
      </c>
      <c r="B68" s="3"/>
      <c r="C68" s="3"/>
      <c r="D68" s="3"/>
      <c r="F68" s="3"/>
      <c r="G68" s="3"/>
      <c r="H68" s="3"/>
      <c r="I68" s="3"/>
      <c r="J68" s="3"/>
      <c r="M68" s="3"/>
      <c r="N68" s="3"/>
    </row>
    <row r="69" spans="1:14" ht="22.5" customHeight="1" x14ac:dyDescent="0.25">
      <c r="A69" s="2" t="s">
        <v>118</v>
      </c>
      <c r="B69" s="3"/>
      <c r="C69" s="3"/>
      <c r="D69" s="3"/>
      <c r="F69" s="3"/>
      <c r="G69" s="3"/>
      <c r="H69" s="3"/>
      <c r="I69" s="3"/>
      <c r="J69" s="3"/>
      <c r="M69" s="3"/>
      <c r="N69" s="3"/>
    </row>
    <row r="70" spans="1:14" x14ac:dyDescent="0.25">
      <c r="B70" s="85" t="s">
        <v>186</v>
      </c>
      <c r="C70" s="85"/>
      <c r="D70" s="85"/>
      <c r="E70" s="85"/>
      <c r="F70" s="6"/>
      <c r="G70" s="6"/>
      <c r="H70" s="6"/>
      <c r="I70" s="6"/>
      <c r="J70" s="3"/>
      <c r="K70" s="6"/>
      <c r="M70" s="3"/>
      <c r="N70" s="3"/>
    </row>
    <row r="71" spans="1:14" x14ac:dyDescent="0.25">
      <c r="B71" s="62"/>
      <c r="C71" s="62"/>
      <c r="D71" s="62"/>
      <c r="E71" s="62"/>
      <c r="F71" s="6"/>
      <c r="G71" s="6"/>
      <c r="H71" s="6"/>
      <c r="I71" s="6"/>
      <c r="J71" s="3"/>
      <c r="K71" s="6"/>
      <c r="M71" s="3"/>
      <c r="N71" s="3"/>
    </row>
    <row r="72" spans="1:14" ht="21" x14ac:dyDescent="0.25">
      <c r="B72" s="62"/>
      <c r="C72" s="62"/>
      <c r="D72" s="62"/>
      <c r="E72" s="28" t="s">
        <v>0</v>
      </c>
      <c r="F72" s="6"/>
      <c r="G72" s="6"/>
      <c r="H72" s="6"/>
      <c r="I72" s="6"/>
      <c r="J72" s="3"/>
      <c r="K72" s="6"/>
      <c r="M72" s="3"/>
      <c r="N72" s="3"/>
    </row>
    <row r="73" spans="1:14" ht="15.75" thickBot="1" x14ac:dyDescent="0.3">
      <c r="B73" s="62"/>
      <c r="C73" s="62"/>
      <c r="D73" s="62"/>
      <c r="E73" s="62"/>
      <c r="F73" s="6"/>
      <c r="G73" s="6"/>
      <c r="H73" s="6"/>
      <c r="I73" s="6"/>
      <c r="J73" s="3"/>
      <c r="K73" s="6"/>
      <c r="M73" s="3"/>
      <c r="N73" s="3"/>
    </row>
    <row r="74" spans="1:14" x14ac:dyDescent="0.25">
      <c r="B74" s="86" t="s">
        <v>129</v>
      </c>
      <c r="C74" s="88" t="s">
        <v>130</v>
      </c>
      <c r="D74" s="88" t="s">
        <v>131</v>
      </c>
      <c r="E74" s="25" t="s">
        <v>182</v>
      </c>
      <c r="F74" s="90" t="s">
        <v>200</v>
      </c>
      <c r="G74" s="90"/>
      <c r="H74" s="90"/>
      <c r="I74" s="25" t="s">
        <v>188</v>
      </c>
      <c r="J74" s="25" t="s">
        <v>188</v>
      </c>
      <c r="K74" s="27" t="s">
        <v>1</v>
      </c>
      <c r="L74" s="96" t="s">
        <v>1</v>
      </c>
      <c r="M74" s="71" t="s">
        <v>132</v>
      </c>
      <c r="N74" s="95" t="s">
        <v>204</v>
      </c>
    </row>
    <row r="75" spans="1:14" ht="30.75" thickBot="1" x14ac:dyDescent="0.3">
      <c r="B75" s="91"/>
      <c r="C75" s="92"/>
      <c r="D75" s="92"/>
      <c r="E75" s="26" t="s">
        <v>138</v>
      </c>
      <c r="F75" s="45" t="s">
        <v>133</v>
      </c>
      <c r="G75" s="45" t="s">
        <v>134</v>
      </c>
      <c r="H75" s="45" t="s">
        <v>135</v>
      </c>
      <c r="I75" s="44" t="s">
        <v>190</v>
      </c>
      <c r="J75" s="44" t="s">
        <v>139</v>
      </c>
      <c r="K75" s="43" t="s">
        <v>178</v>
      </c>
      <c r="L75" s="97" t="s">
        <v>179</v>
      </c>
      <c r="M75" s="93" t="s">
        <v>203</v>
      </c>
      <c r="N75" s="94"/>
    </row>
    <row r="76" spans="1:14" ht="22.5" customHeight="1" x14ac:dyDescent="0.25">
      <c r="B76" s="21" t="s">
        <v>48</v>
      </c>
      <c r="C76" s="10"/>
      <c r="D76" s="13"/>
      <c r="E76" s="14" t="s">
        <v>150</v>
      </c>
      <c r="F76" s="41">
        <f>SUM(F77+F87)</f>
        <v>91331224</v>
      </c>
      <c r="G76" s="41">
        <f t="shared" ref="G76:J76" si="17">SUM(G77+G87)</f>
        <v>93095195</v>
      </c>
      <c r="H76" s="41">
        <f t="shared" si="17"/>
        <v>30540002</v>
      </c>
      <c r="I76" s="41">
        <f t="shared" si="17"/>
        <v>45012895.784999996</v>
      </c>
      <c r="J76" s="41">
        <f t="shared" si="17"/>
        <v>29510693.262000002</v>
      </c>
      <c r="K76" s="48">
        <f>J76/F76</f>
        <v>0.32311724259821595</v>
      </c>
      <c r="L76" s="48">
        <f>J76/G76</f>
        <v>0.31699480582214801</v>
      </c>
      <c r="M76" s="41">
        <v>26498982.027000003</v>
      </c>
      <c r="N76" s="41">
        <f>M76*1.111</f>
        <v>29440369.031997003</v>
      </c>
    </row>
    <row r="77" spans="1:14" ht="22.5" customHeight="1" x14ac:dyDescent="0.25">
      <c r="B77" s="20"/>
      <c r="C77" s="10" t="s">
        <v>4</v>
      </c>
      <c r="D77" s="12"/>
      <c r="E77" s="15" t="s">
        <v>49</v>
      </c>
      <c r="F77" s="38">
        <f>SUM(F78:F86)</f>
        <v>34120606</v>
      </c>
      <c r="G77" s="38">
        <f t="shared" ref="G77:J77" si="18">SUM(G78:G86)</f>
        <v>34922583</v>
      </c>
      <c r="H77" s="38">
        <f t="shared" si="18"/>
        <v>8961865</v>
      </c>
      <c r="I77" s="38">
        <f t="shared" si="18"/>
        <v>24046924.43</v>
      </c>
      <c r="J77" s="38">
        <f t="shared" si="18"/>
        <v>9032285.5769999996</v>
      </c>
      <c r="K77" s="48">
        <f>J77/F77</f>
        <v>0.26471644662465843</v>
      </c>
      <c r="L77" s="48">
        <f>J77/G77</f>
        <v>0.25863738592875563</v>
      </c>
      <c r="M77" s="38">
        <v>8932931.9989999998</v>
      </c>
      <c r="N77" s="38">
        <f>M77*1.111</f>
        <v>9924487.4508889988</v>
      </c>
    </row>
    <row r="78" spans="1:14" ht="22.5" customHeight="1" x14ac:dyDescent="0.25">
      <c r="B78" s="20"/>
      <c r="C78" s="10"/>
      <c r="D78" s="12" t="s">
        <v>50</v>
      </c>
      <c r="E78" s="15" t="s">
        <v>151</v>
      </c>
      <c r="F78" s="38">
        <v>71000</v>
      </c>
      <c r="G78" s="38">
        <v>71000</v>
      </c>
      <c r="H78" s="38">
        <v>0</v>
      </c>
      <c r="I78" s="38">
        <v>0</v>
      </c>
      <c r="J78" s="38">
        <v>0</v>
      </c>
      <c r="K78" s="48">
        <f>J78/F78</f>
        <v>0</v>
      </c>
      <c r="L78" s="48">
        <f>J78/G78</f>
        <v>0</v>
      </c>
      <c r="M78" s="38">
        <v>0</v>
      </c>
      <c r="N78" s="38">
        <f>M78*1.111</f>
        <v>0</v>
      </c>
    </row>
    <row r="79" spans="1:14" ht="22.5" customHeight="1" x14ac:dyDescent="0.25">
      <c r="B79" s="20"/>
      <c r="C79" s="10"/>
      <c r="D79" s="32" t="s">
        <v>51</v>
      </c>
      <c r="E79" s="37" t="s">
        <v>152</v>
      </c>
      <c r="F79" s="38">
        <v>5278796</v>
      </c>
      <c r="G79" s="38">
        <v>5328528</v>
      </c>
      <c r="H79" s="38">
        <v>1152887</v>
      </c>
      <c r="I79" s="38">
        <v>5545898.0899999999</v>
      </c>
      <c r="J79" s="38">
        <v>1370257.09</v>
      </c>
      <c r="K79" s="54">
        <f>J79/F79</f>
        <v>0.25957757981176011</v>
      </c>
      <c r="L79" s="54">
        <f>J79/G79</f>
        <v>0.25715490094074761</v>
      </c>
      <c r="M79" s="38">
        <v>1637108.976</v>
      </c>
      <c r="N79" s="38">
        <f>M79*1.111</f>
        <v>1818828.0723359999</v>
      </c>
    </row>
    <row r="80" spans="1:14" ht="22.5" customHeight="1" x14ac:dyDescent="0.25">
      <c r="B80" s="20"/>
      <c r="C80" s="10"/>
      <c r="D80" s="32" t="s">
        <v>52</v>
      </c>
      <c r="E80" s="37" t="s">
        <v>153</v>
      </c>
      <c r="F80" s="38">
        <v>15422579</v>
      </c>
      <c r="G80" s="38">
        <v>15524680</v>
      </c>
      <c r="H80" s="38">
        <v>3409925</v>
      </c>
      <c r="I80" s="38">
        <v>6055102.3799999999</v>
      </c>
      <c r="J80" s="38">
        <v>3340347.38</v>
      </c>
      <c r="K80" s="54">
        <f>J80/F80</f>
        <v>0.21658811927628965</v>
      </c>
      <c r="L80" s="54">
        <f>J80/G80</f>
        <v>0.21516368646567915</v>
      </c>
      <c r="M80" s="38">
        <v>3539141.7319999998</v>
      </c>
      <c r="N80" s="38">
        <f>M80*1.111</f>
        <v>3931986.4642519997</v>
      </c>
    </row>
    <row r="81" spans="2:14" ht="22.5" customHeight="1" x14ac:dyDescent="0.25">
      <c r="B81" s="20"/>
      <c r="C81" s="10"/>
      <c r="D81" s="32" t="s">
        <v>53</v>
      </c>
      <c r="E81" s="37" t="s">
        <v>154</v>
      </c>
      <c r="F81" s="38">
        <v>85320</v>
      </c>
      <c r="G81" s="38">
        <v>85320</v>
      </c>
      <c r="H81" s="38">
        <v>81231</v>
      </c>
      <c r="I81" s="38">
        <v>77142</v>
      </c>
      <c r="J81" s="38">
        <v>62456</v>
      </c>
      <c r="K81" s="54">
        <f>J81/F81</f>
        <v>0.73202062822315983</v>
      </c>
      <c r="L81" s="54">
        <f>J81/G81</f>
        <v>0.73202062822315983</v>
      </c>
      <c r="M81" s="38">
        <v>9000</v>
      </c>
      <c r="N81" s="38">
        <f>M81*1.111</f>
        <v>9999</v>
      </c>
    </row>
    <row r="82" spans="2:14" ht="22.5" customHeight="1" x14ac:dyDescent="0.25">
      <c r="B82" s="20"/>
      <c r="C82" s="10"/>
      <c r="D82" s="32" t="s">
        <v>54</v>
      </c>
      <c r="E82" s="37" t="s">
        <v>155</v>
      </c>
      <c r="F82" s="38">
        <v>2466719</v>
      </c>
      <c r="G82" s="38">
        <v>2466719</v>
      </c>
      <c r="H82" s="38">
        <v>633599</v>
      </c>
      <c r="I82" s="38">
        <v>2466719</v>
      </c>
      <c r="J82" s="38">
        <v>633599</v>
      </c>
      <c r="K82" s="54">
        <f>J82/F82</f>
        <v>0.25685900988316868</v>
      </c>
      <c r="L82" s="54">
        <f>J82/G82</f>
        <v>0.25685900988316868</v>
      </c>
      <c r="M82" s="38">
        <v>631060</v>
      </c>
      <c r="N82" s="38">
        <f>M82*1.111</f>
        <v>701107.66</v>
      </c>
    </row>
    <row r="83" spans="2:14" ht="22.5" customHeight="1" x14ac:dyDescent="0.25">
      <c r="B83" s="20"/>
      <c r="C83" s="10"/>
      <c r="D83" s="32" t="s">
        <v>55</v>
      </c>
      <c r="E83" s="37" t="s">
        <v>156</v>
      </c>
      <c r="F83" s="38">
        <v>10278</v>
      </c>
      <c r="G83" s="38">
        <v>10278</v>
      </c>
      <c r="H83" s="38">
        <v>10278</v>
      </c>
      <c r="I83" s="38">
        <v>10278</v>
      </c>
      <c r="J83" s="38">
        <v>0</v>
      </c>
      <c r="K83" s="54">
        <f>J83/F83</f>
        <v>0</v>
      </c>
      <c r="L83" s="54">
        <f>J83/G83</f>
        <v>0</v>
      </c>
      <c r="M83" s="38">
        <v>0</v>
      </c>
      <c r="N83" s="38">
        <f>M83*1.111</f>
        <v>0</v>
      </c>
    </row>
    <row r="84" spans="2:14" ht="22.5" customHeight="1" x14ac:dyDescent="0.25">
      <c r="B84" s="79"/>
      <c r="C84" s="10"/>
      <c r="D84" s="32" t="s">
        <v>56</v>
      </c>
      <c r="E84" s="37" t="s">
        <v>157</v>
      </c>
      <c r="F84" s="38">
        <v>770910</v>
      </c>
      <c r="G84" s="38">
        <v>1418054</v>
      </c>
      <c r="H84" s="38">
        <v>126954</v>
      </c>
      <c r="I84" s="38">
        <v>864480.96</v>
      </c>
      <c r="J84" s="38">
        <v>126484.107</v>
      </c>
      <c r="K84" s="54">
        <f>J84/F84</f>
        <v>0.16407117173210881</v>
      </c>
      <c r="L84" s="54">
        <f>J84/G84</f>
        <v>8.9195550381015107E-2</v>
      </c>
      <c r="M84" s="38">
        <v>103317.291</v>
      </c>
      <c r="N84" s="38">
        <f>M84*1.111</f>
        <v>114785.510301</v>
      </c>
    </row>
    <row r="85" spans="2:14" ht="22.5" customHeight="1" x14ac:dyDescent="0.25">
      <c r="B85" s="20"/>
      <c r="C85" s="10"/>
      <c r="D85" s="32" t="s">
        <v>57</v>
      </c>
      <c r="E85" s="37" t="s">
        <v>158</v>
      </c>
      <c r="F85" s="38">
        <v>86100</v>
      </c>
      <c r="G85" s="38">
        <v>89100</v>
      </c>
      <c r="H85" s="38">
        <v>14500</v>
      </c>
      <c r="I85" s="38">
        <v>3000</v>
      </c>
      <c r="J85" s="38">
        <v>3000</v>
      </c>
      <c r="K85" s="54">
        <f>J85/F85</f>
        <v>3.484320557491289E-2</v>
      </c>
      <c r="L85" s="54">
        <f>J85/G85</f>
        <v>3.3670033670033669E-2</v>
      </c>
      <c r="M85" s="38">
        <v>10300</v>
      </c>
      <c r="N85" s="38">
        <f>M85*1.111</f>
        <v>11443.3</v>
      </c>
    </row>
    <row r="86" spans="2:14" ht="22.5" customHeight="1" x14ac:dyDescent="0.25">
      <c r="B86" s="20"/>
      <c r="C86" s="10"/>
      <c r="D86" s="32" t="s">
        <v>58</v>
      </c>
      <c r="E86" s="37" t="s">
        <v>159</v>
      </c>
      <c r="F86" s="38">
        <v>9928904</v>
      </c>
      <c r="G86" s="38">
        <v>9928904</v>
      </c>
      <c r="H86" s="38">
        <v>3532491</v>
      </c>
      <c r="I86" s="38">
        <v>9024304</v>
      </c>
      <c r="J86" s="38">
        <v>3496142</v>
      </c>
      <c r="K86" s="54">
        <f>J86/F86</f>
        <v>0.35211761539843672</v>
      </c>
      <c r="L86" s="54">
        <f>J86/G86</f>
        <v>0.35211761539843672</v>
      </c>
      <c r="M86" s="38">
        <v>3003004</v>
      </c>
      <c r="N86" s="38">
        <f>M86*1.111</f>
        <v>3336337.4440000001</v>
      </c>
    </row>
    <row r="87" spans="2:14" ht="22.5" customHeight="1" x14ac:dyDescent="0.25">
      <c r="B87" s="21"/>
      <c r="C87" s="10" t="s">
        <v>2</v>
      </c>
      <c r="D87" s="33"/>
      <c r="E87" s="37" t="s">
        <v>160</v>
      </c>
      <c r="F87" s="38">
        <f>SUM(F88:F93)</f>
        <v>57210618</v>
      </c>
      <c r="G87" s="38">
        <f t="shared" ref="G87:J87" si="19">SUM(G88:G93)</f>
        <v>58172612</v>
      </c>
      <c r="H87" s="38">
        <f t="shared" si="19"/>
        <v>21578137</v>
      </c>
      <c r="I87" s="38">
        <f t="shared" si="19"/>
        <v>20965971.355</v>
      </c>
      <c r="J87" s="38">
        <f t="shared" si="19"/>
        <v>20478407.685000002</v>
      </c>
      <c r="K87" s="54">
        <f>J87/F87</f>
        <v>0.35794767476554795</v>
      </c>
      <c r="L87" s="54">
        <f>J87/G87</f>
        <v>0.35202833396925692</v>
      </c>
      <c r="M87" s="38">
        <v>17566050.028000001</v>
      </c>
      <c r="N87" s="38">
        <f>M87*1.111</f>
        <v>19515881.581108</v>
      </c>
    </row>
    <row r="88" spans="2:14" ht="22.5" customHeight="1" x14ac:dyDescent="0.25">
      <c r="B88" s="20"/>
      <c r="C88" s="10"/>
      <c r="D88" s="32" t="s">
        <v>51</v>
      </c>
      <c r="E88" s="37" t="s">
        <v>161</v>
      </c>
      <c r="F88" s="38">
        <v>41516</v>
      </c>
      <c r="G88" s="38">
        <v>44896</v>
      </c>
      <c r="H88" s="38">
        <v>13471</v>
      </c>
      <c r="I88" s="38">
        <v>10555.564</v>
      </c>
      <c r="J88" s="38">
        <v>7175.4170000000004</v>
      </c>
      <c r="K88" s="54">
        <f>J88/F88</f>
        <v>0.17283497928509492</v>
      </c>
      <c r="L88" s="54">
        <f>J88/G88</f>
        <v>0.15982308000712758</v>
      </c>
      <c r="M88" s="38">
        <v>12437.115</v>
      </c>
      <c r="N88" s="38">
        <f>M88*1.111</f>
        <v>13817.634764999999</v>
      </c>
    </row>
    <row r="89" spans="2:14" ht="22.5" customHeight="1" x14ac:dyDescent="0.25">
      <c r="B89" s="20"/>
      <c r="C89" s="10"/>
      <c r="D89" s="32" t="s">
        <v>60</v>
      </c>
      <c r="E89" s="37" t="s">
        <v>162</v>
      </c>
      <c r="F89" s="38">
        <v>24000</v>
      </c>
      <c r="G89" s="38">
        <v>24000</v>
      </c>
      <c r="H89" s="38">
        <v>24000</v>
      </c>
      <c r="I89" s="38">
        <v>24744.6</v>
      </c>
      <c r="J89" s="38">
        <v>24744.6</v>
      </c>
      <c r="K89" s="54">
        <f>J89/F89</f>
        <v>1.0310249999999999</v>
      </c>
      <c r="L89" s="54">
        <f>J89/G89</f>
        <v>1.0310249999999999</v>
      </c>
      <c r="M89" s="38">
        <v>10975.6</v>
      </c>
      <c r="N89" s="38">
        <f>M89*1.111</f>
        <v>12193.891600000001</v>
      </c>
    </row>
    <row r="90" spans="2:14" ht="22.5" customHeight="1" x14ac:dyDescent="0.25">
      <c r="B90" s="20"/>
      <c r="C90" s="10"/>
      <c r="D90" s="32" t="s">
        <v>61</v>
      </c>
      <c r="E90" s="37" t="s">
        <v>163</v>
      </c>
      <c r="F90" s="38">
        <v>13521875</v>
      </c>
      <c r="G90" s="38">
        <v>13731983</v>
      </c>
      <c r="H90" s="38">
        <v>537020</v>
      </c>
      <c r="I90" s="38">
        <v>698899.64399999997</v>
      </c>
      <c r="J90" s="38">
        <v>488792.18</v>
      </c>
      <c r="K90" s="54">
        <f>J90/F90</f>
        <v>3.6148254587473998E-2</v>
      </c>
      <c r="L90" s="54">
        <f>J90/G90</f>
        <v>3.5595163495323288E-2</v>
      </c>
      <c r="M90" s="38">
        <v>1205491.7290000001</v>
      </c>
      <c r="N90" s="38">
        <f>M90*1.111</f>
        <v>1339301.3109190001</v>
      </c>
    </row>
    <row r="91" spans="2:14" ht="22.5" customHeight="1" x14ac:dyDescent="0.25">
      <c r="B91" s="20"/>
      <c r="C91" s="10"/>
      <c r="D91" s="32" t="s">
        <v>62</v>
      </c>
      <c r="E91" s="15" t="s">
        <v>164</v>
      </c>
      <c r="F91" s="38">
        <v>41837900</v>
      </c>
      <c r="G91" s="38">
        <v>42509726</v>
      </c>
      <c r="H91" s="38">
        <v>20722034</v>
      </c>
      <c r="I91" s="38">
        <v>19909609.236000001</v>
      </c>
      <c r="J91" s="38">
        <v>19702069.631000001</v>
      </c>
      <c r="K91" s="48">
        <f>J91/F91</f>
        <v>0.47091440132033396</v>
      </c>
      <c r="L91" s="48">
        <f>J91/G91</f>
        <v>0.46347204475041787</v>
      </c>
      <c r="M91" s="38">
        <v>16037586.446</v>
      </c>
      <c r="N91" s="38">
        <f>M91*1.111</f>
        <v>17817758.541506</v>
      </c>
    </row>
    <row r="92" spans="2:14" ht="22.5" customHeight="1" x14ac:dyDescent="0.25">
      <c r="B92" s="20"/>
      <c r="C92" s="10"/>
      <c r="D92" s="32" t="s">
        <v>63</v>
      </c>
      <c r="E92" s="37" t="s">
        <v>165</v>
      </c>
      <c r="F92" s="38">
        <v>1168190</v>
      </c>
      <c r="G92" s="38">
        <v>1234726</v>
      </c>
      <c r="H92" s="38">
        <v>222080</v>
      </c>
      <c r="I92" s="38">
        <v>276058.527</v>
      </c>
      <c r="J92" s="38">
        <v>209522.073</v>
      </c>
      <c r="K92" s="54">
        <f>J92/F92</f>
        <v>0.1793561603848689</v>
      </c>
      <c r="L92" s="54">
        <f>J92/G92</f>
        <v>0.16969114848152547</v>
      </c>
      <c r="M92" s="38">
        <v>243288.421</v>
      </c>
      <c r="N92" s="38">
        <f>M92*1.111</f>
        <v>270293.43573099998</v>
      </c>
    </row>
    <row r="93" spans="2:14" ht="22.5" customHeight="1" x14ac:dyDescent="0.25">
      <c r="B93" s="20"/>
      <c r="C93" s="10"/>
      <c r="D93" s="32" t="s">
        <v>64</v>
      </c>
      <c r="E93" s="37" t="s">
        <v>166</v>
      </c>
      <c r="F93" s="38">
        <v>617137</v>
      </c>
      <c r="G93" s="38">
        <v>627281</v>
      </c>
      <c r="H93" s="38">
        <v>59532</v>
      </c>
      <c r="I93" s="38">
        <v>46103.784</v>
      </c>
      <c r="J93" s="38">
        <v>46103.784</v>
      </c>
      <c r="K93" s="54">
        <f>J93/F93</f>
        <v>7.4705914570022541E-2</v>
      </c>
      <c r="L93" s="54">
        <f>J93/G93</f>
        <v>7.3497816767923788E-2</v>
      </c>
      <c r="M93" s="38">
        <v>56270.716999999997</v>
      </c>
      <c r="N93" s="38">
        <f>M93*1.111</f>
        <v>62516.766586999998</v>
      </c>
    </row>
    <row r="94" spans="2:14" ht="22.5" customHeight="1" x14ac:dyDescent="0.25">
      <c r="B94" s="20">
        <v>25</v>
      </c>
      <c r="C94" s="10"/>
      <c r="D94" s="32"/>
      <c r="E94" s="37" t="s">
        <v>194</v>
      </c>
      <c r="F94" s="41">
        <f>SUM(F95)</f>
        <v>0</v>
      </c>
      <c r="G94" s="41">
        <f t="shared" ref="G94:J94" si="20">SUM(G95)</f>
        <v>0</v>
      </c>
      <c r="H94" s="41">
        <f t="shared" si="20"/>
        <v>0</v>
      </c>
      <c r="I94" s="41">
        <f t="shared" si="20"/>
        <v>4510.8069999999998</v>
      </c>
      <c r="J94" s="41">
        <f t="shared" si="20"/>
        <v>4510.8069999999998</v>
      </c>
      <c r="K94" s="54">
        <v>0</v>
      </c>
      <c r="L94" s="54">
        <v>0</v>
      </c>
      <c r="M94" s="41">
        <v>42.512</v>
      </c>
      <c r="N94" s="41">
        <f>M94*1.111</f>
        <v>47.230831999999999</v>
      </c>
    </row>
    <row r="95" spans="2:14" ht="22.5" customHeight="1" x14ac:dyDescent="0.25">
      <c r="B95" s="20"/>
      <c r="C95" s="10">
        <v>99</v>
      </c>
      <c r="D95" s="32"/>
      <c r="E95" s="37" t="s">
        <v>195</v>
      </c>
      <c r="F95" s="38">
        <v>0</v>
      </c>
      <c r="G95" s="38">
        <v>0</v>
      </c>
      <c r="H95" s="38">
        <v>0</v>
      </c>
      <c r="I95" s="38">
        <v>4510.8069999999998</v>
      </c>
      <c r="J95" s="38">
        <v>4510.8069999999998</v>
      </c>
      <c r="K95" s="54">
        <v>0</v>
      </c>
      <c r="L95" s="54">
        <v>0</v>
      </c>
      <c r="M95" s="38">
        <v>42.512</v>
      </c>
      <c r="N95" s="38">
        <f>M95*1.111</f>
        <v>47.230831999999999</v>
      </c>
    </row>
    <row r="96" spans="2:14" ht="22.5" customHeight="1" x14ac:dyDescent="0.25">
      <c r="B96" s="21" t="s">
        <v>65</v>
      </c>
      <c r="C96" s="10"/>
      <c r="D96" s="13"/>
      <c r="E96" s="14" t="s">
        <v>167</v>
      </c>
      <c r="F96" s="41">
        <f>SUM(F97:F99)</f>
        <v>256739</v>
      </c>
      <c r="G96" s="41">
        <f t="shared" ref="G96:J96" si="21">SUM(G97:G99)</f>
        <v>295740</v>
      </c>
      <c r="H96" s="41">
        <f t="shared" si="21"/>
        <v>84697</v>
      </c>
      <c r="I96" s="41">
        <f t="shared" si="21"/>
        <v>172215.601</v>
      </c>
      <c r="J96" s="41">
        <f t="shared" si="21"/>
        <v>171198.57399999999</v>
      </c>
      <c r="K96" s="48">
        <f>J96/F96</f>
        <v>0.66681950930711731</v>
      </c>
      <c r="L96" s="48">
        <f>J96/G96</f>
        <v>0.5788820382768648</v>
      </c>
      <c r="M96" s="41">
        <v>84167.873999999996</v>
      </c>
      <c r="N96" s="41">
        <f>M96*1.111</f>
        <v>93510.508013999992</v>
      </c>
    </row>
    <row r="97" spans="2:14" ht="22.5" customHeight="1" x14ac:dyDescent="0.25">
      <c r="B97" s="20"/>
      <c r="C97" s="10" t="s">
        <v>4</v>
      </c>
      <c r="D97" s="12"/>
      <c r="E97" s="15" t="s">
        <v>66</v>
      </c>
      <c r="F97" s="38">
        <v>103530</v>
      </c>
      <c r="G97" s="38">
        <v>137785</v>
      </c>
      <c r="H97" s="38">
        <v>54255</v>
      </c>
      <c r="I97" s="38">
        <v>102579.845</v>
      </c>
      <c r="J97" s="38">
        <v>102308.242</v>
      </c>
      <c r="K97" s="48">
        <f>J97/F97</f>
        <v>0.98819899546025303</v>
      </c>
      <c r="L97" s="54">
        <f>J97/G97</f>
        <v>0.74252089850128822</v>
      </c>
      <c r="M97" s="38">
        <v>10160.81</v>
      </c>
      <c r="N97" s="38">
        <f>M97*1.111</f>
        <v>11288.659909999998</v>
      </c>
    </row>
    <row r="98" spans="2:14" ht="22.5" customHeight="1" x14ac:dyDescent="0.25">
      <c r="B98" s="20"/>
      <c r="C98" s="10" t="s">
        <v>6</v>
      </c>
      <c r="D98" s="12"/>
      <c r="E98" s="15" t="s">
        <v>168</v>
      </c>
      <c r="F98" s="38">
        <v>80000</v>
      </c>
      <c r="G98" s="38">
        <v>82934</v>
      </c>
      <c r="H98" s="38">
        <v>18934</v>
      </c>
      <c r="I98" s="38">
        <v>62180.127999999997</v>
      </c>
      <c r="J98" s="38">
        <v>61434.703999999998</v>
      </c>
      <c r="K98" s="48">
        <f>J98/F98</f>
        <v>0.7679338</v>
      </c>
      <c r="L98" s="54">
        <f>J98/G98</f>
        <v>0.74076619962862034</v>
      </c>
      <c r="M98" s="38">
        <v>65247.953999999998</v>
      </c>
      <c r="N98" s="38">
        <f>M98*1.111</f>
        <v>72490.476893999992</v>
      </c>
    </row>
    <row r="99" spans="2:14" ht="22.5" customHeight="1" thickBot="1" x14ac:dyDescent="0.3">
      <c r="B99" s="60"/>
      <c r="C99" s="23" t="s">
        <v>22</v>
      </c>
      <c r="D99" s="24"/>
      <c r="E99" s="76" t="s">
        <v>169</v>
      </c>
      <c r="F99" s="77">
        <v>73209</v>
      </c>
      <c r="G99" s="77">
        <v>75021</v>
      </c>
      <c r="H99" s="77">
        <v>11508</v>
      </c>
      <c r="I99" s="77">
        <v>7455.6279999999997</v>
      </c>
      <c r="J99" s="77">
        <v>7455.6279999999997</v>
      </c>
      <c r="K99" s="78">
        <f>J99/F99</f>
        <v>0.10184032017921293</v>
      </c>
      <c r="L99" s="78">
        <f>J99/G99</f>
        <v>9.9380546780234863E-2</v>
      </c>
      <c r="M99" s="77">
        <v>8759.11</v>
      </c>
      <c r="N99" s="77">
        <f>M99*1.111</f>
        <v>9731.3712100000012</v>
      </c>
    </row>
    <row r="100" spans="2:14" ht="22.5" customHeight="1" x14ac:dyDescent="0.25">
      <c r="B100" s="3"/>
      <c r="C100" s="3"/>
      <c r="D100" s="3"/>
      <c r="F100" s="3"/>
      <c r="G100" s="3"/>
      <c r="H100" s="3"/>
      <c r="I100" s="3"/>
      <c r="J100" s="3"/>
      <c r="M100" s="3"/>
      <c r="N100" s="3"/>
    </row>
    <row r="101" spans="2:14" ht="22.5" customHeight="1" x14ac:dyDescent="0.25">
      <c r="B101" s="3"/>
      <c r="C101" s="3"/>
      <c r="D101" s="3"/>
      <c r="F101" s="3"/>
      <c r="G101" s="3"/>
      <c r="H101" s="3"/>
      <c r="I101" s="3"/>
      <c r="J101" s="3"/>
      <c r="M101" s="3"/>
      <c r="N101" s="3"/>
    </row>
    <row r="102" spans="2:14" ht="22.5" customHeight="1" x14ac:dyDescent="0.25">
      <c r="B102" s="3"/>
      <c r="C102" s="3"/>
      <c r="D102" s="3"/>
      <c r="F102" s="3"/>
      <c r="G102" s="3"/>
      <c r="H102" s="3"/>
      <c r="I102" s="3"/>
      <c r="J102" s="3"/>
      <c r="M102" s="3"/>
      <c r="N102" s="3"/>
    </row>
    <row r="103" spans="2:14" ht="22.5" customHeight="1" x14ac:dyDescent="0.25">
      <c r="B103" s="3"/>
      <c r="C103" s="3"/>
      <c r="D103" s="3"/>
      <c r="F103" s="3"/>
      <c r="G103" s="3"/>
      <c r="H103" s="3"/>
      <c r="I103" s="3"/>
      <c r="J103" s="3"/>
      <c r="M103" s="3"/>
      <c r="N103" s="3"/>
    </row>
    <row r="104" spans="2:14" ht="22.5" customHeight="1" x14ac:dyDescent="0.25">
      <c r="B104" s="3"/>
      <c r="C104" s="3"/>
      <c r="D104" s="3"/>
      <c r="F104" s="3"/>
      <c r="G104" s="3"/>
      <c r="H104" s="3"/>
      <c r="I104" s="3"/>
      <c r="J104" s="3"/>
      <c r="M104" s="3"/>
      <c r="N104" s="3"/>
    </row>
    <row r="105" spans="2:14" ht="22.5" customHeight="1" x14ac:dyDescent="0.25">
      <c r="B105" s="85" t="s">
        <v>186</v>
      </c>
      <c r="C105" s="85"/>
      <c r="D105" s="85"/>
      <c r="E105" s="85"/>
      <c r="F105" s="3"/>
      <c r="G105" s="3"/>
      <c r="H105" s="3"/>
      <c r="I105" s="3"/>
      <c r="J105" s="3"/>
      <c r="M105" s="3"/>
      <c r="N105" s="3"/>
    </row>
    <row r="106" spans="2:14" ht="22.5" customHeight="1" x14ac:dyDescent="0.25">
      <c r="B106" s="62"/>
      <c r="C106" s="62"/>
      <c r="D106" s="62"/>
      <c r="E106" s="62"/>
      <c r="F106" s="3"/>
      <c r="G106" s="3"/>
      <c r="H106" s="3"/>
      <c r="I106" s="3"/>
      <c r="J106" s="3"/>
      <c r="M106" s="3"/>
      <c r="N106" s="3"/>
    </row>
    <row r="107" spans="2:14" ht="21.75" customHeight="1" x14ac:dyDescent="0.25">
      <c r="B107" s="62"/>
      <c r="C107" s="62"/>
      <c r="D107" s="62"/>
      <c r="E107" s="28" t="s">
        <v>0</v>
      </c>
      <c r="F107" s="6"/>
      <c r="G107" s="6"/>
      <c r="H107" s="6"/>
      <c r="I107" s="6"/>
      <c r="J107" s="3"/>
      <c r="K107" s="6"/>
      <c r="M107" s="3"/>
      <c r="N107" s="3"/>
    </row>
    <row r="108" spans="2:14" ht="15.75" thickBot="1" x14ac:dyDescent="0.3">
      <c r="B108" s="62"/>
      <c r="C108" s="62"/>
      <c r="D108" s="62"/>
      <c r="E108" s="62"/>
      <c r="F108" s="6"/>
      <c r="G108" s="6"/>
      <c r="H108" s="6"/>
      <c r="I108" s="6"/>
      <c r="J108" s="3"/>
      <c r="K108" s="6"/>
      <c r="M108" s="3"/>
      <c r="N108" s="3"/>
    </row>
    <row r="109" spans="2:14" x14ac:dyDescent="0.25">
      <c r="B109" s="86" t="s">
        <v>129</v>
      </c>
      <c r="C109" s="88" t="s">
        <v>130</v>
      </c>
      <c r="D109" s="88" t="s">
        <v>131</v>
      </c>
      <c r="E109" s="25" t="s">
        <v>182</v>
      </c>
      <c r="F109" s="90" t="s">
        <v>200</v>
      </c>
      <c r="G109" s="90"/>
      <c r="H109" s="90"/>
      <c r="I109" s="25" t="s">
        <v>188</v>
      </c>
      <c r="J109" s="25" t="s">
        <v>188</v>
      </c>
      <c r="K109" s="27" t="s">
        <v>1</v>
      </c>
      <c r="L109" s="96" t="s">
        <v>1</v>
      </c>
      <c r="M109" s="71" t="s">
        <v>132</v>
      </c>
      <c r="N109" s="71" t="s">
        <v>202</v>
      </c>
    </row>
    <row r="110" spans="2:14" ht="30.75" thickBot="1" x14ac:dyDescent="0.3">
      <c r="B110" s="91"/>
      <c r="C110" s="92"/>
      <c r="D110" s="92"/>
      <c r="E110" s="26" t="s">
        <v>138</v>
      </c>
      <c r="F110" s="45" t="s">
        <v>133</v>
      </c>
      <c r="G110" s="45" t="s">
        <v>134</v>
      </c>
      <c r="H110" s="45" t="s">
        <v>135</v>
      </c>
      <c r="I110" s="44" t="s">
        <v>190</v>
      </c>
      <c r="J110" s="44" t="s">
        <v>139</v>
      </c>
      <c r="K110" s="43" t="s">
        <v>178</v>
      </c>
      <c r="L110" s="97" t="s">
        <v>179</v>
      </c>
      <c r="M110" s="93" t="s">
        <v>203</v>
      </c>
      <c r="N110" s="93" t="s">
        <v>203</v>
      </c>
    </row>
    <row r="111" spans="2:14" ht="22.5" customHeight="1" x14ac:dyDescent="0.25">
      <c r="B111" s="21" t="s">
        <v>67</v>
      </c>
      <c r="C111" s="10"/>
      <c r="D111" s="13"/>
      <c r="E111" s="14" t="s">
        <v>170</v>
      </c>
      <c r="F111" s="41">
        <f>SUM(F112:F117)</f>
        <v>1307590</v>
      </c>
      <c r="G111" s="41">
        <f t="shared" ref="G111:J111" si="22">SUM(G112:G117)</f>
        <v>2204283</v>
      </c>
      <c r="H111" s="41">
        <f t="shared" si="22"/>
        <v>385322</v>
      </c>
      <c r="I111" s="41">
        <f t="shared" si="22"/>
        <v>558140.28599999996</v>
      </c>
      <c r="J111" s="41">
        <f t="shared" si="22"/>
        <v>241355.99</v>
      </c>
      <c r="K111" s="48">
        <f t="shared" ref="K111:K116" si="23">J111/F111</f>
        <v>0.18458078602620087</v>
      </c>
      <c r="L111" s="49">
        <f>J111/G111</f>
        <v>0.10949410307115738</v>
      </c>
      <c r="M111" s="41">
        <v>145110.101</v>
      </c>
      <c r="N111" s="41">
        <f>M111*1.111</f>
        <v>161217.32221099999</v>
      </c>
    </row>
    <row r="112" spans="2:14" ht="22.5" customHeight="1" x14ac:dyDescent="0.25">
      <c r="B112" s="20"/>
      <c r="C112" s="31" t="s">
        <v>2</v>
      </c>
      <c r="D112" s="12"/>
      <c r="E112" s="15" t="s">
        <v>26</v>
      </c>
      <c r="F112" s="38">
        <v>695790</v>
      </c>
      <c r="G112" s="38">
        <v>1202890</v>
      </c>
      <c r="H112" s="38">
        <v>47890</v>
      </c>
      <c r="I112" s="38">
        <v>44385.398999999998</v>
      </c>
      <c r="J112" s="38">
        <v>28191.1</v>
      </c>
      <c r="K112" s="48">
        <f t="shared" si="23"/>
        <v>4.0516678882996301E-2</v>
      </c>
      <c r="L112" s="49">
        <f>J112/G112</f>
        <v>2.3436141293052565E-2</v>
      </c>
      <c r="M112" s="38">
        <v>0</v>
      </c>
      <c r="N112" s="38">
        <f>M112*1.111</f>
        <v>0</v>
      </c>
    </row>
    <row r="113" spans="1:14" ht="22.5" customHeight="1" x14ac:dyDescent="0.25">
      <c r="B113" s="20"/>
      <c r="C113" s="31" t="s">
        <v>22</v>
      </c>
      <c r="D113" s="12"/>
      <c r="E113" s="15" t="s">
        <v>27</v>
      </c>
      <c r="F113" s="38">
        <v>100861</v>
      </c>
      <c r="G113" s="38">
        <v>161392</v>
      </c>
      <c r="H113" s="38">
        <v>72531</v>
      </c>
      <c r="I113" s="38">
        <v>137677.24299999999</v>
      </c>
      <c r="J113" s="38">
        <v>40027.716999999997</v>
      </c>
      <c r="K113" s="48">
        <f t="shared" si="23"/>
        <v>0.39686020364660274</v>
      </c>
      <c r="L113" s="49">
        <f>J113/G113</f>
        <v>0.24801549643104984</v>
      </c>
      <c r="M113" s="38">
        <v>49794.089</v>
      </c>
      <c r="N113" s="38">
        <f>M113*1.111</f>
        <v>55321.232879000003</v>
      </c>
    </row>
    <row r="114" spans="1:14" ht="22.5" customHeight="1" x14ac:dyDescent="0.25">
      <c r="B114" s="20"/>
      <c r="C114" s="31" t="s">
        <v>9</v>
      </c>
      <c r="D114" s="12"/>
      <c r="E114" s="15" t="s">
        <v>68</v>
      </c>
      <c r="F114" s="38">
        <v>76082</v>
      </c>
      <c r="G114" s="38">
        <v>256328</v>
      </c>
      <c r="H114" s="38">
        <v>59928</v>
      </c>
      <c r="I114" s="38">
        <v>182407.63</v>
      </c>
      <c r="J114" s="38">
        <v>53881.872000000003</v>
      </c>
      <c r="K114" s="48">
        <f t="shared" si="23"/>
        <v>0.70820788097053189</v>
      </c>
      <c r="L114" s="49">
        <f>J114/G114</f>
        <v>0.21020673512062671</v>
      </c>
      <c r="M114" s="38">
        <v>68414.740000000005</v>
      </c>
      <c r="N114" s="38">
        <f>M114*1.111</f>
        <v>76008.776140000002</v>
      </c>
    </row>
    <row r="115" spans="1:14" ht="22.5" customHeight="1" x14ac:dyDescent="0.25">
      <c r="B115" s="20"/>
      <c r="C115" s="31" t="s">
        <v>13</v>
      </c>
      <c r="D115" s="12"/>
      <c r="E115" s="15" t="s">
        <v>69</v>
      </c>
      <c r="F115" s="38">
        <v>44780</v>
      </c>
      <c r="G115" s="38">
        <v>62116</v>
      </c>
      <c r="H115" s="38">
        <v>17116</v>
      </c>
      <c r="I115" s="38">
        <v>16179.558000000001</v>
      </c>
      <c r="J115" s="38">
        <v>307.61500000000001</v>
      </c>
      <c r="K115" s="48">
        <f t="shared" si="23"/>
        <v>6.869472979008486E-3</v>
      </c>
      <c r="L115" s="49">
        <f>J115/G115</f>
        <v>4.9522667267692709E-3</v>
      </c>
      <c r="M115" s="38">
        <v>15162.407999999999</v>
      </c>
      <c r="N115" s="38">
        <f>M115*1.111</f>
        <v>16845.435288000001</v>
      </c>
    </row>
    <row r="116" spans="1:14" ht="22.5" customHeight="1" x14ac:dyDescent="0.25">
      <c r="B116" s="20"/>
      <c r="C116" s="31" t="s">
        <v>41</v>
      </c>
      <c r="D116" s="12"/>
      <c r="E116" s="15" t="s">
        <v>70</v>
      </c>
      <c r="F116" s="38">
        <v>290077</v>
      </c>
      <c r="G116" s="38">
        <v>416442</v>
      </c>
      <c r="H116" s="38">
        <v>172742</v>
      </c>
      <c r="I116" s="38">
        <v>172375.766</v>
      </c>
      <c r="J116" s="38">
        <v>118947.686</v>
      </c>
      <c r="K116" s="48">
        <f t="shared" si="23"/>
        <v>0.41005555766227586</v>
      </c>
      <c r="L116" s="49">
        <f>J116/G116</f>
        <v>0.28562845726415681</v>
      </c>
      <c r="M116" s="38">
        <v>11738.864</v>
      </c>
      <c r="N116" s="38">
        <f>M116*1.111</f>
        <v>13041.877903999999</v>
      </c>
    </row>
    <row r="117" spans="1:14" ht="22.5" customHeight="1" x14ac:dyDescent="0.25">
      <c r="B117" s="20"/>
      <c r="C117" s="31">
        <v>99</v>
      </c>
      <c r="D117" s="12"/>
      <c r="E117" s="15" t="s">
        <v>189</v>
      </c>
      <c r="F117" s="38">
        <v>100000</v>
      </c>
      <c r="G117" s="38">
        <v>105115</v>
      </c>
      <c r="H117" s="38">
        <v>15115</v>
      </c>
      <c r="I117" s="38">
        <v>5114.6899999999996</v>
      </c>
      <c r="J117" s="38">
        <v>0</v>
      </c>
      <c r="K117" s="48">
        <v>0</v>
      </c>
      <c r="L117" s="49">
        <f>J117/G117</f>
        <v>0</v>
      </c>
      <c r="M117" s="38">
        <v>0</v>
      </c>
      <c r="N117" s="38">
        <f>M117*1.111</f>
        <v>0</v>
      </c>
    </row>
    <row r="118" spans="1:14" ht="22.5" customHeight="1" x14ac:dyDescent="0.25">
      <c r="A118" s="2">
        <v>31</v>
      </c>
      <c r="B118" s="21" t="s">
        <v>71</v>
      </c>
      <c r="C118" s="10"/>
      <c r="D118" s="13"/>
      <c r="E118" s="14" t="s">
        <v>171</v>
      </c>
      <c r="F118" s="41">
        <f>SUM(F119+F121)</f>
        <v>10012450</v>
      </c>
      <c r="G118" s="41">
        <f t="shared" ref="G118:J118" si="24">SUM(G119+G121)</f>
        <v>22069597</v>
      </c>
      <c r="H118" s="41">
        <f t="shared" si="24"/>
        <v>4051662</v>
      </c>
      <c r="I118" s="41">
        <f t="shared" si="24"/>
        <v>10180047.166000001</v>
      </c>
      <c r="J118" s="41">
        <f t="shared" si="24"/>
        <v>2503529.7999999998</v>
      </c>
      <c r="K118" s="48">
        <f>J118/F118</f>
        <v>0.25004167811075212</v>
      </c>
      <c r="L118" s="49">
        <f t="shared" ref="L118:L125" si="25">J118/G118</f>
        <v>0.11343794814196198</v>
      </c>
      <c r="M118" s="41">
        <v>1127092.3829999999</v>
      </c>
      <c r="N118" s="41">
        <f t="shared" ref="N118:N137" si="26">M118*1.111</f>
        <v>1252199.6375129998</v>
      </c>
    </row>
    <row r="119" spans="1:14" ht="22.5" customHeight="1" x14ac:dyDescent="0.25">
      <c r="A119" s="2" t="s">
        <v>119</v>
      </c>
      <c r="B119" s="20"/>
      <c r="C119" s="10" t="s">
        <v>4</v>
      </c>
      <c r="D119" s="12"/>
      <c r="E119" s="15" t="s">
        <v>72</v>
      </c>
      <c r="F119" s="38">
        <f>SUM(F120)</f>
        <v>0</v>
      </c>
      <c r="G119" s="38">
        <f t="shared" ref="G119:J119" si="27">SUM(G120)</f>
        <v>2054</v>
      </c>
      <c r="H119" s="38">
        <f t="shared" si="27"/>
        <v>2054</v>
      </c>
      <c r="I119" s="38">
        <f t="shared" si="27"/>
        <v>2053.9650000000001</v>
      </c>
      <c r="J119" s="38">
        <f t="shared" si="27"/>
        <v>0</v>
      </c>
      <c r="K119" s="48">
        <v>0</v>
      </c>
      <c r="L119" s="49">
        <f t="shared" si="25"/>
        <v>0</v>
      </c>
      <c r="M119" s="38">
        <v>0</v>
      </c>
      <c r="N119" s="38">
        <f t="shared" si="26"/>
        <v>0</v>
      </c>
    </row>
    <row r="120" spans="1:14" ht="22.5" customHeight="1" x14ac:dyDescent="0.25">
      <c r="A120" s="2" t="s">
        <v>120</v>
      </c>
      <c r="B120" s="20"/>
      <c r="C120" s="10"/>
      <c r="D120" s="12" t="s">
        <v>51</v>
      </c>
      <c r="E120" s="15" t="s">
        <v>73</v>
      </c>
      <c r="F120" s="38">
        <v>0</v>
      </c>
      <c r="G120" s="38">
        <v>2054</v>
      </c>
      <c r="H120" s="38">
        <v>2054</v>
      </c>
      <c r="I120" s="38">
        <v>2053.9650000000001</v>
      </c>
      <c r="J120" s="38">
        <v>0</v>
      </c>
      <c r="K120" s="48">
        <v>0</v>
      </c>
      <c r="L120" s="49">
        <f t="shared" si="25"/>
        <v>0</v>
      </c>
      <c r="M120" s="38">
        <v>0</v>
      </c>
      <c r="N120" s="38">
        <f t="shared" si="26"/>
        <v>0</v>
      </c>
    </row>
    <row r="121" spans="1:14" ht="22.5" customHeight="1" x14ac:dyDescent="0.25">
      <c r="A121" s="2" t="s">
        <v>121</v>
      </c>
      <c r="B121" s="21"/>
      <c r="C121" s="10" t="s">
        <v>6</v>
      </c>
      <c r="D121" s="13"/>
      <c r="E121" s="15" t="s">
        <v>74</v>
      </c>
      <c r="F121" s="38">
        <f>SUM(F122:F125)</f>
        <v>10012450</v>
      </c>
      <c r="G121" s="38">
        <f t="shared" ref="G121:J121" si="28">SUM(G122:G125)</f>
        <v>22067543</v>
      </c>
      <c r="H121" s="38">
        <f t="shared" si="28"/>
        <v>4049608</v>
      </c>
      <c r="I121" s="38">
        <f t="shared" si="28"/>
        <v>10177993.201000001</v>
      </c>
      <c r="J121" s="38">
        <f t="shared" si="28"/>
        <v>2503529.7999999998</v>
      </c>
      <c r="K121" s="48">
        <f>J121/F121</f>
        <v>0.25004167811075212</v>
      </c>
      <c r="L121" s="49">
        <f t="shared" si="25"/>
        <v>0.11344850670507359</v>
      </c>
      <c r="M121" s="38">
        <v>1127092.3829999999</v>
      </c>
      <c r="N121" s="38">
        <f t="shared" si="26"/>
        <v>1252199.6375129998</v>
      </c>
    </row>
    <row r="122" spans="1:14" ht="22.5" customHeight="1" x14ac:dyDescent="0.25">
      <c r="A122" s="2"/>
      <c r="B122" s="21"/>
      <c r="C122" s="10"/>
      <c r="D122" s="13" t="s">
        <v>50</v>
      </c>
      <c r="E122" s="15" t="s">
        <v>184</v>
      </c>
      <c r="F122" s="38">
        <v>5000</v>
      </c>
      <c r="G122" s="38">
        <v>5000</v>
      </c>
      <c r="H122" s="38">
        <v>5000</v>
      </c>
      <c r="I122" s="38">
        <v>2686.9859999999999</v>
      </c>
      <c r="J122" s="38">
        <v>2686.9859999999999</v>
      </c>
      <c r="K122" s="48">
        <f>J122/F122</f>
        <v>0.53739720000000002</v>
      </c>
      <c r="L122" s="49">
        <f t="shared" si="25"/>
        <v>0.53739720000000002</v>
      </c>
      <c r="M122" s="38">
        <v>520.00300000000004</v>
      </c>
      <c r="N122" s="38">
        <f t="shared" si="26"/>
        <v>577.72333300000003</v>
      </c>
    </row>
    <row r="123" spans="1:14" ht="22.5" customHeight="1" x14ac:dyDescent="0.25">
      <c r="A123" s="2" t="s">
        <v>122</v>
      </c>
      <c r="B123" s="20"/>
      <c r="C123" s="10"/>
      <c r="D123" s="12" t="s">
        <v>51</v>
      </c>
      <c r="E123" s="15" t="s">
        <v>73</v>
      </c>
      <c r="F123" s="38">
        <v>90000</v>
      </c>
      <c r="G123" s="38">
        <v>1428491</v>
      </c>
      <c r="H123" s="38">
        <v>280423</v>
      </c>
      <c r="I123" s="38">
        <v>767268.14800000004</v>
      </c>
      <c r="J123" s="38">
        <v>208122.38200000001</v>
      </c>
      <c r="K123" s="48">
        <f>J123/F123</f>
        <v>2.3124709111111112</v>
      </c>
      <c r="L123" s="49">
        <f t="shared" si="25"/>
        <v>0.14569386996487904</v>
      </c>
      <c r="M123" s="38">
        <v>168849.565</v>
      </c>
      <c r="N123" s="38">
        <f t="shared" si="26"/>
        <v>187591.86671500001</v>
      </c>
    </row>
    <row r="124" spans="1:14" ht="22.5" customHeight="1" x14ac:dyDescent="0.25">
      <c r="A124" s="2" t="s">
        <v>123</v>
      </c>
      <c r="B124" s="20"/>
      <c r="C124" s="10"/>
      <c r="D124" s="32" t="s">
        <v>53</v>
      </c>
      <c r="E124" s="15" t="s">
        <v>75</v>
      </c>
      <c r="F124" s="38">
        <v>9917450</v>
      </c>
      <c r="G124" s="38">
        <v>20378603</v>
      </c>
      <c r="H124" s="38">
        <v>3508736</v>
      </c>
      <c r="I124" s="38">
        <v>9153105.6760000009</v>
      </c>
      <c r="J124" s="38">
        <v>2292720.432</v>
      </c>
      <c r="K124" s="48">
        <f>J124/F124</f>
        <v>0.2311804377133235</v>
      </c>
      <c r="L124" s="49">
        <f t="shared" si="25"/>
        <v>0.11250626119955327</v>
      </c>
      <c r="M124" s="38">
        <v>957722.81499999994</v>
      </c>
      <c r="N124" s="38">
        <f t="shared" si="26"/>
        <v>1064030.0474649998</v>
      </c>
    </row>
    <row r="125" spans="1:14" ht="22.5" customHeight="1" x14ac:dyDescent="0.25">
      <c r="A125" s="2" t="s">
        <v>124</v>
      </c>
      <c r="B125" s="20"/>
      <c r="C125" s="10"/>
      <c r="D125" s="32" t="s">
        <v>54</v>
      </c>
      <c r="E125" s="15" t="s">
        <v>76</v>
      </c>
      <c r="F125" s="38">
        <v>0</v>
      </c>
      <c r="G125" s="38">
        <v>255449</v>
      </c>
      <c r="H125" s="38">
        <v>255449</v>
      </c>
      <c r="I125" s="38">
        <v>254932.391</v>
      </c>
      <c r="J125" s="38">
        <v>0</v>
      </c>
      <c r="K125" s="48">
        <v>0</v>
      </c>
      <c r="L125" s="49">
        <f t="shared" si="25"/>
        <v>0</v>
      </c>
      <c r="M125" s="38">
        <v>0</v>
      </c>
      <c r="N125" s="38">
        <f t="shared" si="26"/>
        <v>0</v>
      </c>
    </row>
    <row r="126" spans="1:14" ht="22.5" customHeight="1" x14ac:dyDescent="0.25">
      <c r="A126" s="2"/>
      <c r="B126" s="20">
        <v>32</v>
      </c>
      <c r="C126" s="10"/>
      <c r="D126" s="32"/>
      <c r="E126" s="14" t="s">
        <v>197</v>
      </c>
      <c r="F126" s="41">
        <f>SUM(F127)</f>
        <v>0</v>
      </c>
      <c r="G126" s="41">
        <f t="shared" ref="G126:J126" si="29">SUM(G127)</f>
        <v>0</v>
      </c>
      <c r="H126" s="41">
        <f t="shared" si="29"/>
        <v>0</v>
      </c>
      <c r="I126" s="41">
        <f t="shared" si="29"/>
        <v>0</v>
      </c>
      <c r="J126" s="41">
        <f t="shared" si="29"/>
        <v>0</v>
      </c>
      <c r="K126" s="48">
        <v>0</v>
      </c>
      <c r="L126" s="49">
        <v>0</v>
      </c>
      <c r="M126" s="41">
        <v>0</v>
      </c>
      <c r="N126" s="41">
        <f t="shared" si="26"/>
        <v>0</v>
      </c>
    </row>
    <row r="127" spans="1:14" ht="22.5" customHeight="1" x14ac:dyDescent="0.25">
      <c r="A127" s="2"/>
      <c r="B127" s="20"/>
      <c r="C127" s="10" t="s">
        <v>13</v>
      </c>
      <c r="D127" s="32"/>
      <c r="E127" s="15" t="s">
        <v>198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48">
        <v>0</v>
      </c>
      <c r="L127" s="49">
        <v>0</v>
      </c>
      <c r="M127" s="38">
        <v>0</v>
      </c>
      <c r="N127" s="38">
        <f t="shared" si="26"/>
        <v>0</v>
      </c>
    </row>
    <row r="128" spans="1:14" ht="22.5" customHeight="1" x14ac:dyDescent="0.25">
      <c r="A128" s="2">
        <v>32</v>
      </c>
      <c r="B128" s="21" t="s">
        <v>77</v>
      </c>
      <c r="C128" s="10"/>
      <c r="D128" s="33"/>
      <c r="E128" s="14" t="s">
        <v>172</v>
      </c>
      <c r="F128" s="41">
        <f>SUM(F129+F132)</f>
        <v>1254776</v>
      </c>
      <c r="G128" s="41">
        <f t="shared" ref="G128:J128" si="30">SUM(G129+G132)</f>
        <v>3137084</v>
      </c>
      <c r="H128" s="41">
        <f t="shared" si="30"/>
        <v>2891112</v>
      </c>
      <c r="I128" s="41">
        <f t="shared" si="30"/>
        <v>2895303.6639999999</v>
      </c>
      <c r="J128" s="41">
        <f t="shared" si="30"/>
        <v>126516.196</v>
      </c>
      <c r="K128" s="48">
        <f>J128/F128</f>
        <v>0.10082771426931977</v>
      </c>
      <c r="L128" s="49">
        <f>J128/G128</f>
        <v>4.0329234410044483E-2</v>
      </c>
      <c r="M128" s="41">
        <v>185777.44899999999</v>
      </c>
      <c r="N128" s="41">
        <f t="shared" si="26"/>
        <v>206398.74583899998</v>
      </c>
    </row>
    <row r="129" spans="1:18" ht="22.5" customHeight="1" x14ac:dyDescent="0.25">
      <c r="A129" s="2" t="s">
        <v>125</v>
      </c>
      <c r="B129" s="20"/>
      <c r="C129" s="10" t="s">
        <v>4</v>
      </c>
      <c r="D129" s="32"/>
      <c r="E129" s="15" t="s">
        <v>49</v>
      </c>
      <c r="F129" s="38">
        <f>SUM(F130:F131)</f>
        <v>1233776</v>
      </c>
      <c r="G129" s="38">
        <f t="shared" ref="G129:J129" si="31">SUM(G130:G131)</f>
        <v>3116084</v>
      </c>
      <c r="H129" s="38">
        <f t="shared" si="31"/>
        <v>2870112</v>
      </c>
      <c r="I129" s="38">
        <f t="shared" si="31"/>
        <v>2874303.6639999999</v>
      </c>
      <c r="J129" s="38">
        <f t="shared" si="31"/>
        <v>126516.196</v>
      </c>
      <c r="K129" s="48">
        <f>J129/F129</f>
        <v>0.10254389451569815</v>
      </c>
      <c r="L129" s="49">
        <f>J129/G129</f>
        <v>4.0601022308769594E-2</v>
      </c>
      <c r="M129" s="38">
        <v>164777.44899999999</v>
      </c>
      <c r="N129" s="38">
        <f t="shared" si="26"/>
        <v>183067.74583899998</v>
      </c>
    </row>
    <row r="130" spans="1:18" ht="22.5" customHeight="1" x14ac:dyDescent="0.25">
      <c r="A130" s="2"/>
      <c r="B130" s="21"/>
      <c r="C130" s="10"/>
      <c r="D130" s="33" t="s">
        <v>53</v>
      </c>
      <c r="E130" s="15" t="s">
        <v>187</v>
      </c>
      <c r="F130" s="38">
        <v>0</v>
      </c>
      <c r="G130" s="38">
        <v>102463</v>
      </c>
      <c r="H130" s="38">
        <v>102463</v>
      </c>
      <c r="I130" s="38">
        <v>102463</v>
      </c>
      <c r="J130" s="38">
        <v>0</v>
      </c>
      <c r="K130" s="48">
        <v>0</v>
      </c>
      <c r="L130" s="49">
        <f>J130/G130</f>
        <v>0</v>
      </c>
      <c r="M130" s="38">
        <v>0</v>
      </c>
      <c r="N130" s="38">
        <f t="shared" si="26"/>
        <v>0</v>
      </c>
    </row>
    <row r="131" spans="1:18" ht="22.5" customHeight="1" x14ac:dyDescent="0.25">
      <c r="A131" s="2" t="s">
        <v>126</v>
      </c>
      <c r="B131" s="20"/>
      <c r="C131" s="10"/>
      <c r="D131" s="32" t="s">
        <v>58</v>
      </c>
      <c r="E131" s="15" t="s">
        <v>59</v>
      </c>
      <c r="F131" s="38">
        <v>1233776</v>
      </c>
      <c r="G131" s="38">
        <v>3013621</v>
      </c>
      <c r="H131" s="38">
        <v>2767649</v>
      </c>
      <c r="I131" s="38">
        <v>2771840.6639999999</v>
      </c>
      <c r="J131" s="38">
        <v>126516.196</v>
      </c>
      <c r="K131" s="48">
        <f>J131/F131</f>
        <v>0.10254389451569815</v>
      </c>
      <c r="L131" s="49">
        <f>J131/G131</f>
        <v>4.1981455531402256E-2</v>
      </c>
      <c r="M131" s="38">
        <v>164777.44899999999</v>
      </c>
      <c r="N131" s="38">
        <f t="shared" si="26"/>
        <v>183067.74583899998</v>
      </c>
    </row>
    <row r="132" spans="1:18" ht="22.5" customHeight="1" x14ac:dyDescent="0.25">
      <c r="A132" s="2"/>
      <c r="B132" s="20"/>
      <c r="C132" s="10" t="s">
        <v>2</v>
      </c>
      <c r="D132" s="32"/>
      <c r="E132" s="15" t="s">
        <v>191</v>
      </c>
      <c r="F132" s="38">
        <f>SUM(F133:F134)</f>
        <v>21000</v>
      </c>
      <c r="G132" s="38">
        <f t="shared" ref="G132:J132" si="32">SUM(G133:G134)</f>
        <v>21000</v>
      </c>
      <c r="H132" s="38">
        <f t="shared" si="32"/>
        <v>21000</v>
      </c>
      <c r="I132" s="38">
        <f t="shared" si="32"/>
        <v>21000</v>
      </c>
      <c r="J132" s="38">
        <f t="shared" si="32"/>
        <v>0</v>
      </c>
      <c r="K132" s="48">
        <f>J132/F132</f>
        <v>0</v>
      </c>
      <c r="L132" s="49">
        <f>J132/G132</f>
        <v>0</v>
      </c>
      <c r="M132" s="38">
        <v>21000</v>
      </c>
      <c r="N132" s="38">
        <f t="shared" si="26"/>
        <v>23331</v>
      </c>
    </row>
    <row r="133" spans="1:18" ht="22.5" customHeight="1" x14ac:dyDescent="0.25">
      <c r="A133" s="2"/>
      <c r="B133" s="20"/>
      <c r="C133" s="10"/>
      <c r="D133" s="33" t="s">
        <v>50</v>
      </c>
      <c r="E133" s="15" t="s">
        <v>196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48">
        <v>0</v>
      </c>
      <c r="L133" s="49">
        <v>0</v>
      </c>
      <c r="M133" s="38">
        <v>0</v>
      </c>
      <c r="N133" s="38">
        <f t="shared" si="26"/>
        <v>0</v>
      </c>
    </row>
    <row r="134" spans="1:18" ht="22.5" customHeight="1" x14ac:dyDescent="0.25">
      <c r="A134" s="2"/>
      <c r="B134" s="20"/>
      <c r="C134" s="10"/>
      <c r="D134" s="33" t="s">
        <v>192</v>
      </c>
      <c r="E134" s="15" t="s">
        <v>191</v>
      </c>
      <c r="F134" s="38">
        <v>21000</v>
      </c>
      <c r="G134" s="38">
        <v>21000</v>
      </c>
      <c r="H134" s="38">
        <v>21000</v>
      </c>
      <c r="I134" s="38">
        <v>21000</v>
      </c>
      <c r="J134" s="38">
        <v>0</v>
      </c>
      <c r="K134" s="48">
        <f>J134/F134</f>
        <v>0</v>
      </c>
      <c r="L134" s="49">
        <f>J134/G134</f>
        <v>0</v>
      </c>
      <c r="M134" s="38">
        <v>21000</v>
      </c>
      <c r="N134" s="38">
        <f t="shared" si="26"/>
        <v>23331</v>
      </c>
    </row>
    <row r="135" spans="1:18" ht="22.5" customHeight="1" x14ac:dyDescent="0.25">
      <c r="A135" s="2" t="s">
        <v>127</v>
      </c>
      <c r="B135" s="21" t="s">
        <v>78</v>
      </c>
      <c r="C135" s="10"/>
      <c r="D135" s="12"/>
      <c r="E135" s="14" t="s">
        <v>173</v>
      </c>
      <c r="F135" s="41">
        <f>SUM(F136:F137)</f>
        <v>232000</v>
      </c>
      <c r="G135" s="41">
        <f t="shared" ref="G135:J135" si="33">SUM(G136:G137)</f>
        <v>1870861</v>
      </c>
      <c r="H135" s="41">
        <f t="shared" si="33"/>
        <v>1680861</v>
      </c>
      <c r="I135" s="41">
        <f t="shared" si="33"/>
        <v>1710547.149</v>
      </c>
      <c r="J135" s="41">
        <f t="shared" si="33"/>
        <v>1696798.264</v>
      </c>
      <c r="K135" s="48">
        <f>J135/F135</f>
        <v>7.3137856206896554</v>
      </c>
      <c r="L135" s="49">
        <f>J135/G135</f>
        <v>0.90696116066345922</v>
      </c>
      <c r="M135" s="41">
        <v>690564.90800000005</v>
      </c>
      <c r="N135" s="41">
        <f t="shared" si="26"/>
        <v>767217.61278800003</v>
      </c>
    </row>
    <row r="136" spans="1:18" ht="22.5" customHeight="1" x14ac:dyDescent="0.25">
      <c r="A136" s="2"/>
      <c r="B136" s="21"/>
      <c r="C136" s="10" t="s">
        <v>4</v>
      </c>
      <c r="D136" s="12"/>
      <c r="E136" s="15" t="s">
        <v>185</v>
      </c>
      <c r="F136" s="38">
        <v>232000</v>
      </c>
      <c r="G136" s="38">
        <v>232000</v>
      </c>
      <c r="H136" s="38">
        <v>42000</v>
      </c>
      <c r="I136" s="38">
        <v>58112.447</v>
      </c>
      <c r="J136" s="38">
        <v>58112.447</v>
      </c>
      <c r="K136" s="48">
        <f>J136/F136</f>
        <v>0.2504846853448276</v>
      </c>
      <c r="L136" s="49">
        <f>J136/G136</f>
        <v>0.2504846853448276</v>
      </c>
      <c r="M136" s="38">
        <v>74653.993000000002</v>
      </c>
      <c r="N136" s="38">
        <f t="shared" si="26"/>
        <v>82940.586223000006</v>
      </c>
    </row>
    <row r="137" spans="1:18" ht="22.5" customHeight="1" thickBot="1" x14ac:dyDescent="0.3">
      <c r="A137" s="2" t="s">
        <v>128</v>
      </c>
      <c r="B137" s="60"/>
      <c r="C137" s="23" t="s">
        <v>41</v>
      </c>
      <c r="D137" s="61"/>
      <c r="E137" s="53" t="s">
        <v>174</v>
      </c>
      <c r="F137" s="65">
        <v>0</v>
      </c>
      <c r="G137" s="65">
        <v>1638861</v>
      </c>
      <c r="H137" s="65">
        <v>1638861</v>
      </c>
      <c r="I137" s="65">
        <v>1652434.702</v>
      </c>
      <c r="J137" s="65">
        <v>1638685.817</v>
      </c>
      <c r="K137" s="48">
        <v>0</v>
      </c>
      <c r="L137" s="49">
        <f>J137/G137</f>
        <v>0.99989310685897093</v>
      </c>
      <c r="M137" s="65">
        <v>615910.91500000004</v>
      </c>
      <c r="N137" s="65">
        <f t="shared" si="26"/>
        <v>684277.02656500007</v>
      </c>
    </row>
    <row r="138" spans="1:18" ht="22.5" customHeight="1" thickBot="1" x14ac:dyDescent="0.3">
      <c r="A138" s="2"/>
      <c r="B138" s="73"/>
      <c r="C138" s="74"/>
      <c r="D138" s="74"/>
      <c r="E138" s="47" t="s">
        <v>34</v>
      </c>
      <c r="F138" s="66">
        <f>F40+F45+F58+F76+F94+F96+F111+F118+F126+F128+F135</f>
        <v>172222000</v>
      </c>
      <c r="G138" s="66">
        <f>G40+G45+G58+G76+G94+G96+G111+G118+G126+G128+G135</f>
        <v>196651509</v>
      </c>
      <c r="H138" s="66">
        <f>H40+H45+H58+H76+H94+H96+H111+H118+H126+H128+H135</f>
        <v>55173870</v>
      </c>
      <c r="I138" s="66">
        <f>I40+I45+I58+I76+I94+I96+I111+I118+I126+I128+I135</f>
        <v>96432301.658999994</v>
      </c>
      <c r="J138" s="66">
        <f>J40+J45+J58+J76+J94+J96+J111+J118+J126+J128+J135</f>
        <v>48971405.225000001</v>
      </c>
      <c r="K138" s="58">
        <f>J138/F138</f>
        <v>0.28435046175866036</v>
      </c>
      <c r="L138" s="59">
        <f>IFERROR(J138/G138,0)</f>
        <v>0.24902633838929761</v>
      </c>
      <c r="M138" s="75">
        <f>M40+M45+M58+M76+M94+M96+M111+M118+M126+M128+M135</f>
        <v>40838915.35400001</v>
      </c>
      <c r="N138" s="75">
        <f>N40+N45+N58+N76+N94+N96+N111+N118+N126+N128+N135</f>
        <v>45372034.958293997</v>
      </c>
      <c r="O138" s="29"/>
      <c r="P138" s="29"/>
      <c r="Q138" s="56"/>
      <c r="R138" s="56"/>
    </row>
    <row r="139" spans="1:18" ht="22.5" customHeight="1" x14ac:dyDescent="0.25">
      <c r="A139" s="1"/>
      <c r="F139" s="68"/>
      <c r="G139" s="68"/>
      <c r="H139" s="68"/>
      <c r="I139" s="68"/>
      <c r="J139" s="68"/>
      <c r="M139" s="68"/>
      <c r="N139" s="68"/>
    </row>
    <row r="140" spans="1:18" ht="22.5" customHeight="1" x14ac:dyDescent="0.25">
      <c r="M140" s="83"/>
      <c r="O140" s="9"/>
    </row>
    <row r="141" spans="1:18" x14ac:dyDescent="0.25">
      <c r="F141" s="69"/>
    </row>
  </sheetData>
  <mergeCells count="23">
    <mergeCell ref="N38:N39"/>
    <mergeCell ref="N74:N75"/>
    <mergeCell ref="B2:E2"/>
    <mergeCell ref="B5:B6"/>
    <mergeCell ref="C5:C6"/>
    <mergeCell ref="D5:D6"/>
    <mergeCell ref="F5:H5"/>
    <mergeCell ref="F2:J2"/>
    <mergeCell ref="B38:B39"/>
    <mergeCell ref="C38:C39"/>
    <mergeCell ref="D38:D39"/>
    <mergeCell ref="B35:E35"/>
    <mergeCell ref="F38:H38"/>
    <mergeCell ref="B70:E70"/>
    <mergeCell ref="B74:B75"/>
    <mergeCell ref="C74:C75"/>
    <mergeCell ref="D74:D75"/>
    <mergeCell ref="F74:H74"/>
    <mergeCell ref="B109:B110"/>
    <mergeCell ref="C109:C110"/>
    <mergeCell ref="D109:D110"/>
    <mergeCell ref="F109:H109"/>
    <mergeCell ref="B105:E10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84" scale="70" fitToHeight="10" orientation="landscape" r:id="rId1"/>
  <rowBreaks count="2" manualBreakCount="2">
    <brk id="34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Informe Trimestral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jpalma</dc:creator>
  <cp:lastModifiedBy>Angelica Pizarro Guzman</cp:lastModifiedBy>
  <cp:lastPrinted>2023-04-20T17:12:40Z</cp:lastPrinted>
  <dcterms:created xsi:type="dcterms:W3CDTF">2012-10-19T15:49:37Z</dcterms:created>
  <dcterms:modified xsi:type="dcterms:W3CDTF">2023-04-20T17:15:54Z</dcterms:modified>
</cp:coreProperties>
</file>