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1\"/>
    </mc:Choice>
  </mc:AlternateContent>
  <xr:revisionPtr revIDLastSave="0" documentId="13_ncr:1_{93BA339E-148E-4BA9-9436-E2753E3FD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ÑO 2021" sheetId="7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T12" i="7" l="1"/>
  <c r="T13" i="7"/>
  <c r="T14" i="7"/>
  <c r="T15" i="7"/>
  <c r="T16" i="7"/>
  <c r="T17" i="7"/>
  <c r="T18" i="7"/>
  <c r="T19" i="7"/>
  <c r="T20" i="7"/>
  <c r="T21" i="7"/>
  <c r="T22" i="7"/>
  <c r="T23" i="7"/>
  <c r="T24" i="7"/>
  <c r="T11" i="7"/>
  <c r="M42" i="7"/>
  <c r="L42" i="7"/>
  <c r="K42" i="7"/>
  <c r="J42" i="7"/>
  <c r="I42" i="7"/>
  <c r="H42" i="7"/>
  <c r="E42" i="7"/>
  <c r="D42" i="7"/>
  <c r="S13" i="7" l="1"/>
  <c r="S14" i="7"/>
  <c r="S15" i="7"/>
  <c r="S16" i="7"/>
  <c r="S17" i="7"/>
  <c r="S18" i="7"/>
  <c r="S19" i="7"/>
  <c r="S20" i="7"/>
  <c r="S21" i="7"/>
  <c r="S22" i="7"/>
  <c r="S23" i="7"/>
  <c r="S24" i="7"/>
  <c r="S12" i="7"/>
  <c r="R13" i="7"/>
  <c r="R14" i="7"/>
  <c r="R15" i="7"/>
  <c r="R16" i="7"/>
  <c r="R17" i="7"/>
  <c r="R18" i="7"/>
  <c r="R19" i="7"/>
  <c r="R20" i="7"/>
  <c r="R21" i="7"/>
  <c r="R22" i="7"/>
  <c r="R23" i="7"/>
  <c r="R24" i="7"/>
  <c r="R12" i="7"/>
  <c r="Q13" i="7"/>
  <c r="Q14" i="7"/>
  <c r="Q15" i="7"/>
  <c r="Q16" i="7"/>
  <c r="Q17" i="7"/>
  <c r="Q18" i="7"/>
  <c r="Q19" i="7"/>
  <c r="Q20" i="7"/>
  <c r="Q21" i="7"/>
  <c r="Q22" i="7"/>
  <c r="Q23" i="7"/>
  <c r="Q24" i="7"/>
  <c r="Q12" i="7"/>
  <c r="L29" i="7" l="1"/>
  <c r="L30" i="7"/>
  <c r="L31" i="7"/>
  <c r="L28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H68" i="7" s="1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H64" i="7" s="1"/>
  <c r="G63" i="7"/>
  <c r="F63" i="7"/>
  <c r="E63" i="7"/>
  <c r="D63" i="7"/>
  <c r="G62" i="7"/>
  <c r="F62" i="7"/>
  <c r="E62" i="7"/>
  <c r="D62" i="7"/>
  <c r="G61" i="7"/>
  <c r="F61" i="7"/>
  <c r="E61" i="7"/>
  <c r="D61" i="7"/>
  <c r="H71" i="7" l="1"/>
  <c r="J71" i="7" s="1"/>
  <c r="H63" i="7"/>
  <c r="I63" i="7" s="1"/>
  <c r="H62" i="7"/>
  <c r="H69" i="7"/>
  <c r="H61" i="7"/>
  <c r="H67" i="7"/>
  <c r="I67" i="7" s="1"/>
  <c r="H73" i="7"/>
  <c r="K73" i="7" s="1"/>
  <c r="H65" i="7"/>
  <c r="H72" i="7"/>
  <c r="H66" i="7"/>
  <c r="H70" i="7"/>
  <c r="J70" i="7" s="1"/>
  <c r="J61" i="7"/>
  <c r="I61" i="7"/>
  <c r="K61" i="7"/>
  <c r="I62" i="7"/>
  <c r="K62" i="7"/>
  <c r="J62" i="7"/>
  <c r="L62" i="7" s="1"/>
  <c r="K65" i="7"/>
  <c r="J65" i="7"/>
  <c r="I65" i="7"/>
  <c r="J66" i="7"/>
  <c r="I66" i="7"/>
  <c r="K66" i="7"/>
  <c r="K69" i="7"/>
  <c r="J69" i="7"/>
  <c r="I69" i="7"/>
  <c r="I71" i="7"/>
  <c r="K71" i="7"/>
  <c r="K64" i="7"/>
  <c r="J64" i="7"/>
  <c r="I64" i="7"/>
  <c r="I68" i="7"/>
  <c r="K68" i="7"/>
  <c r="J68" i="7"/>
  <c r="I72" i="7"/>
  <c r="K72" i="7"/>
  <c r="J72" i="7"/>
  <c r="I70" i="7" l="1"/>
  <c r="K70" i="7"/>
  <c r="L70" i="7" s="1"/>
  <c r="J67" i="7"/>
  <c r="I73" i="7"/>
  <c r="K67" i="7"/>
  <c r="J63" i="7"/>
  <c r="K63" i="7"/>
  <c r="J73" i="7"/>
  <c r="L73" i="7"/>
  <c r="L71" i="7"/>
  <c r="L66" i="7"/>
  <c r="L61" i="7"/>
  <c r="L68" i="7"/>
  <c r="L64" i="7"/>
  <c r="L69" i="7"/>
  <c r="L72" i="7"/>
  <c r="L65" i="7"/>
  <c r="L63" i="7" l="1"/>
  <c r="L67" i="7"/>
</calcChain>
</file>

<file path=xl/sharedStrings.xml><?xml version="1.0" encoding="utf-8"?>
<sst xmlns="http://schemas.openxmlformats.org/spreadsheetml/2006/main" count="156" uniqueCount="71">
  <si>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</si>
  <si>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</si>
  <si>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</si>
  <si>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</si>
  <si>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</si>
  <si>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</si>
  <si>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</si>
  <si>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</si>
  <si>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</si>
  <si>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</si>
  <si>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</si>
  <si>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</si>
  <si>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</si>
  <si>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</si>
  <si>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</si>
  <si>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</si>
  <si>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</si>
  <si>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</si>
  <si>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</si>
  <si>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</si>
  <si>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</si>
  <si>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</si>
  <si>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</si>
  <si>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</si>
  <si>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</si>
  <si>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</si>
  <si>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</si>
  <si>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</si>
  <si>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</si>
  <si>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</si>
  <si>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</si>
  <si>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</si>
  <si>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</si>
  <si>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</si>
  <si>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</si>
  <si>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</si>
  <si>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</si>
  <si>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</si>
  <si>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</si>
  <si>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</si>
  <si>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</si>
  <si>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</si>
  <si>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</si>
  <si>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</si>
  <si>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</si>
  <si>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</si>
  <si>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</si>
  <si>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</si>
  <si>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</si>
  <si>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</si>
  <si>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</si>
  <si>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</si>
  <si>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</si>
  <si>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</si>
  <si>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</si>
  <si>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</si>
  <si>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</si>
  <si>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</si>
  <si>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</si>
  <si>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</si>
  <si>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</si>
  <si>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</si>
  <si>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</si>
  <si>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</si>
  <si>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</si>
  <si>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ESCALA DE REMUNERACIONES PERSONAL MUNICIPAL DICIEMBRE 2020 A NOVIEMBRE 2021, LEY DE REAJUSTE N° 21.306</t>
  </si>
  <si>
    <t>PROFESIONAL</t>
  </si>
  <si>
    <t>RIGE A CONTAR DEL 01 DE ENERO AL 30 DE NOVIEMBRE 2021</t>
  </si>
  <si>
    <t>REAJUSTADO 0,8% DESDE GRADO 1 AL 7 LEY N° 21.306</t>
  </si>
  <si>
    <t>REAJUSTADO 2,7% DESDE GRADO 8 AL 14 LEY N° 21.306</t>
  </si>
  <si>
    <t>VALOR 1 BIENIO X 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</si>
</sst>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-[$$-340A]\ * #,##0_-;\-[$$-340A]\ * #,##0_-;_-[$$-340A]\ * &quot;-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2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CENTRO%20COSTOS\ESCALA%20MEDICOS\calculo%20asign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 HRS 2019"/>
      <sheetName val=" 33 HRS 2020"/>
      <sheetName val="11 HRS 2019"/>
      <sheetName val="11 HRS 2020"/>
      <sheetName val=" 33 HRS 2021"/>
      <sheetName val="11 HRS 2021"/>
      <sheetName val="escala 44 hrs"/>
      <sheetName val="44 HRS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">
          <cell r="E14">
            <v>229980</v>
          </cell>
        </row>
        <row r="16">
          <cell r="E16">
            <v>135975.56473910221</v>
          </cell>
        </row>
        <row r="30">
          <cell r="E30">
            <v>83529</v>
          </cell>
        </row>
        <row r="39">
          <cell r="E39">
            <v>73593.600000000006</v>
          </cell>
        </row>
        <row r="44">
          <cell r="E44">
            <v>402464</v>
          </cell>
        </row>
        <row r="46">
          <cell r="E46">
            <v>687245</v>
          </cell>
        </row>
        <row r="47">
          <cell r="E47">
            <v>486867</v>
          </cell>
        </row>
        <row r="53">
          <cell r="E53">
            <v>409319.19520000002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workbookViewId="0">
      <selection activeCell="S27" sqref="R27:S28"/>
    </sheetView>
  </sheetViews>
  <sheetFormatPr baseColWidth="10" defaultRowHeight="15" x14ac:dyDescent="0.25"/>
  <cols>
    <col min="1" max="1" width="28.85546875" customWidth="1"/>
    <col min="2" max="3" width="11.42578125" style="26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29" t="s">
        <v>65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9" spans="1:20" x14ac:dyDescent="0.25">
      <c r="A9" s="30" t="s">
        <v>34</v>
      </c>
      <c r="B9" s="30"/>
      <c r="C9" s="3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23" t="s">
        <v>5</v>
      </c>
      <c r="I10" s="23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11</v>
      </c>
      <c r="P10" s="21"/>
      <c r="Q10" s="13" t="s">
        <v>55</v>
      </c>
      <c r="R10" s="13" t="s">
        <v>54</v>
      </c>
      <c r="S10" s="13" t="s">
        <v>56</v>
      </c>
      <c r="T10" s="13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2">
        <v>664271.95843007998</v>
      </c>
      <c r="E11" s="2">
        <v>142818.4710624672</v>
      </c>
      <c r="F11" s="2">
        <v>2467196.3046764177</v>
      </c>
      <c r="G11" s="2">
        <v>20535.069211060782</v>
      </c>
      <c r="H11" s="2">
        <v>99897.030871030001</v>
      </c>
      <c r="I11" s="2">
        <v>220516.6817894596</v>
      </c>
      <c r="J11" s="2">
        <v>0</v>
      </c>
      <c r="K11" s="2">
        <v>3131467.1537385597</v>
      </c>
      <c r="L11" s="2">
        <v>0</v>
      </c>
      <c r="M11" s="2">
        <v>0</v>
      </c>
      <c r="N11" s="2">
        <v>0</v>
      </c>
      <c r="O11" s="2">
        <v>6746702.6697790744</v>
      </c>
      <c r="P11" s="1"/>
      <c r="Q11" s="5">
        <v>0</v>
      </c>
      <c r="R11" s="5">
        <v>0</v>
      </c>
      <c r="S11" s="5">
        <v>0</v>
      </c>
      <c r="T11" s="5">
        <f>+D11*0.02</f>
        <v>13285.439168601601</v>
      </c>
    </row>
    <row r="12" spans="1:20" x14ac:dyDescent="0.25">
      <c r="A12" s="6" t="s">
        <v>26</v>
      </c>
      <c r="B12" s="8">
        <v>3</v>
      </c>
      <c r="C12" s="8" t="s">
        <v>52</v>
      </c>
      <c r="D12" s="2">
        <v>661972.90843416145</v>
      </c>
      <c r="E12" s="2">
        <v>142324.17531334472</v>
      </c>
      <c r="F12" s="2">
        <v>1946380.446195801</v>
      </c>
      <c r="G12" s="2">
        <v>20535.069211060782</v>
      </c>
      <c r="H12" s="2">
        <v>103472.14588173715</v>
      </c>
      <c r="I12" s="2">
        <v>227447.90834980749</v>
      </c>
      <c r="J12" s="2">
        <v>28168.737723658985</v>
      </c>
      <c r="K12" s="2">
        <v>0</v>
      </c>
      <c r="L12" s="2">
        <v>782505.52039295994</v>
      </c>
      <c r="M12" s="2">
        <v>521669.9942999999</v>
      </c>
      <c r="N12" s="2">
        <v>0</v>
      </c>
      <c r="O12" s="2">
        <v>4434476.9058025321</v>
      </c>
      <c r="P12" s="1"/>
      <c r="Q12" s="5">
        <f>(D12+F12)/190*1.25</f>
        <v>17160.21943835502</v>
      </c>
      <c r="R12" s="5">
        <f>(D12+F12)/190*1.5</f>
        <v>20592.263326026023</v>
      </c>
      <c r="S12" s="5">
        <f>(D12+F12)/190/2</f>
        <v>6864.0877753420073</v>
      </c>
      <c r="T12" s="5">
        <f t="shared" ref="T12:T24" si="0">+D12*0.02</f>
        <v>13239.45816868323</v>
      </c>
    </row>
    <row r="13" spans="1:20" x14ac:dyDescent="0.25">
      <c r="A13" s="6" t="s">
        <v>27</v>
      </c>
      <c r="B13" s="8">
        <v>3</v>
      </c>
      <c r="C13" s="8" t="s">
        <v>52</v>
      </c>
      <c r="D13" s="2">
        <v>661972.90843416145</v>
      </c>
      <c r="E13" s="2">
        <v>142324.17531334472</v>
      </c>
      <c r="F13" s="2">
        <v>1946380.446195801</v>
      </c>
      <c r="G13" s="2">
        <v>20535.069211060782</v>
      </c>
      <c r="H13" s="2">
        <v>103472.14588173715</v>
      </c>
      <c r="I13" s="2">
        <v>227447.90834980749</v>
      </c>
      <c r="J13" s="2">
        <v>28168.737723658985</v>
      </c>
      <c r="K13" s="2">
        <v>0</v>
      </c>
      <c r="L13" s="2">
        <v>0</v>
      </c>
      <c r="M13" s="2">
        <v>0</v>
      </c>
      <c r="N13" s="2">
        <v>529582.88344451808</v>
      </c>
      <c r="O13" s="2">
        <v>3659884.2745540896</v>
      </c>
      <c r="P13" s="1"/>
      <c r="Q13" s="5">
        <f t="shared" ref="Q13:Q24" si="1">(D13+F13)/190*1.25</f>
        <v>17160.21943835502</v>
      </c>
      <c r="R13" s="5">
        <f t="shared" ref="R13:R24" si="2">(D13+F13)/190*1.5</f>
        <v>20592.263326026023</v>
      </c>
      <c r="S13" s="5">
        <f t="shared" ref="S13:S24" si="3">(D13+F13)/190/2</f>
        <v>6864.0877753420073</v>
      </c>
      <c r="T13" s="5">
        <f t="shared" si="0"/>
        <v>13239.45816868323</v>
      </c>
    </row>
    <row r="14" spans="1:20" x14ac:dyDescent="0.25">
      <c r="A14" s="6" t="s">
        <v>27</v>
      </c>
      <c r="B14" s="8">
        <v>4</v>
      </c>
      <c r="C14" s="8" t="s">
        <v>52</v>
      </c>
      <c r="D14" s="2">
        <v>624519.82185571734</v>
      </c>
      <c r="E14" s="2">
        <v>134271.76169897924</v>
      </c>
      <c r="F14" s="2">
        <v>1888413.258822781</v>
      </c>
      <c r="G14" s="2">
        <v>20535.069211060782</v>
      </c>
      <c r="H14" s="2">
        <v>106205.02949696002</v>
      </c>
      <c r="I14" s="2">
        <v>232738.93877621079</v>
      </c>
      <c r="J14" s="2">
        <v>28168.737723658985</v>
      </c>
      <c r="K14" s="2">
        <v>0</v>
      </c>
      <c r="L14" s="2">
        <v>0</v>
      </c>
      <c r="M14" s="2">
        <v>0</v>
      </c>
      <c r="N14" s="2">
        <v>499611.85672234633</v>
      </c>
      <c r="O14" s="2">
        <v>3534464.474307714</v>
      </c>
      <c r="P14" s="1"/>
      <c r="Q14" s="5">
        <f t="shared" si="1"/>
        <v>16532.454478148014</v>
      </c>
      <c r="R14" s="5">
        <f t="shared" si="2"/>
        <v>19838.94537377762</v>
      </c>
      <c r="S14" s="5">
        <f t="shared" si="3"/>
        <v>6612.9817912592061</v>
      </c>
      <c r="T14" s="5">
        <f t="shared" si="0"/>
        <v>12490.396437114347</v>
      </c>
    </row>
    <row r="15" spans="1:20" x14ac:dyDescent="0.25">
      <c r="A15" s="6" t="s">
        <v>28</v>
      </c>
      <c r="B15" s="8">
        <v>5</v>
      </c>
      <c r="C15" s="8" t="s">
        <v>52</v>
      </c>
      <c r="D15" s="2">
        <v>589191.53481442831</v>
      </c>
      <c r="E15" s="2">
        <v>126676.17998510206</v>
      </c>
      <c r="F15" s="2">
        <v>1623047.4639957766</v>
      </c>
      <c r="G15" s="2">
        <v>20535.069211060782</v>
      </c>
      <c r="H15" s="2">
        <v>108983.3446812339</v>
      </c>
      <c r="I15" s="2">
        <v>238050.93761909919</v>
      </c>
      <c r="J15" s="2">
        <v>28168.737723658985</v>
      </c>
      <c r="K15" s="2">
        <v>0</v>
      </c>
      <c r="L15" s="2">
        <v>0</v>
      </c>
      <c r="M15" s="2">
        <v>0</v>
      </c>
      <c r="N15" s="2">
        <v>497992.61781456962</v>
      </c>
      <c r="O15" s="2">
        <v>3232645.8858449301</v>
      </c>
      <c r="P15" s="1"/>
      <c r="Q15" s="5">
        <f t="shared" si="1"/>
        <v>14554.203939540821</v>
      </c>
      <c r="R15" s="5">
        <f t="shared" si="2"/>
        <v>17465.044727448985</v>
      </c>
      <c r="S15" s="5">
        <f t="shared" si="3"/>
        <v>5821.6815758163284</v>
      </c>
      <c r="T15" s="5">
        <f t="shared" si="0"/>
        <v>11783.830696288567</v>
      </c>
    </row>
    <row r="16" spans="1:20" x14ac:dyDescent="0.25">
      <c r="A16" s="6" t="s">
        <v>28</v>
      </c>
      <c r="B16" s="8">
        <v>6</v>
      </c>
      <c r="C16" s="8" t="s">
        <v>52</v>
      </c>
      <c r="D16" s="2">
        <v>555797.08799999999</v>
      </c>
      <c r="E16" s="2">
        <v>119496.37392000001</v>
      </c>
      <c r="F16" s="2">
        <v>1371598.7039999999</v>
      </c>
      <c r="G16" s="2">
        <v>20534.975999999999</v>
      </c>
      <c r="H16" s="2">
        <v>101399.76</v>
      </c>
      <c r="I16" s="2">
        <v>266084.78399999999</v>
      </c>
      <c r="J16" s="2">
        <v>32393.088</v>
      </c>
      <c r="K16" s="2">
        <v>0</v>
      </c>
      <c r="L16" s="2">
        <v>0</v>
      </c>
      <c r="M16" s="2">
        <v>0</v>
      </c>
      <c r="N16" s="2">
        <v>444632.83199999999</v>
      </c>
      <c r="O16" s="2">
        <v>2911937.6059200005</v>
      </c>
      <c r="P16" s="1"/>
      <c r="Q16" s="5">
        <f t="shared" si="1"/>
        <v>12680.23547368421</v>
      </c>
      <c r="R16" s="5">
        <f t="shared" si="2"/>
        <v>15216.282568421053</v>
      </c>
      <c r="S16" s="5">
        <f t="shared" si="3"/>
        <v>5072.0941894736843</v>
      </c>
      <c r="T16" s="5">
        <f t="shared" si="0"/>
        <v>11115.94176</v>
      </c>
    </row>
    <row r="17" spans="1:20" x14ac:dyDescent="0.25">
      <c r="A17" s="6" t="s">
        <v>28</v>
      </c>
      <c r="B17" s="8">
        <v>7</v>
      </c>
      <c r="C17" s="8" t="s">
        <v>52</v>
      </c>
      <c r="D17" s="2">
        <v>519381.79892933485</v>
      </c>
      <c r="E17" s="2">
        <v>111667.08676980701</v>
      </c>
      <c r="F17" s="2">
        <v>1042800.2409047642</v>
      </c>
      <c r="G17" s="2">
        <v>20818.590876696726</v>
      </c>
      <c r="H17" s="2">
        <v>76666.692985166839</v>
      </c>
      <c r="I17" s="2">
        <v>186017.4398909476</v>
      </c>
      <c r="J17" s="2">
        <v>32837</v>
      </c>
      <c r="K17" s="2">
        <v>0</v>
      </c>
      <c r="L17" s="2">
        <v>0</v>
      </c>
      <c r="M17" s="2">
        <v>0</v>
      </c>
      <c r="N17" s="2">
        <v>411314.34274409601</v>
      </c>
      <c r="O17" s="2">
        <v>2401503</v>
      </c>
      <c r="P17" s="1"/>
      <c r="Q17" s="5">
        <f t="shared" si="1"/>
        <v>10277.513419961177</v>
      </c>
      <c r="R17" s="5">
        <f t="shared" si="2"/>
        <v>12333.01610395341</v>
      </c>
      <c r="S17" s="5">
        <f t="shared" si="3"/>
        <v>4111.0053679844705</v>
      </c>
      <c r="T17" s="5">
        <f t="shared" si="0"/>
        <v>10387.635978586697</v>
      </c>
    </row>
    <row r="18" spans="1:20" x14ac:dyDescent="0.25">
      <c r="A18" s="6" t="s">
        <v>28</v>
      </c>
      <c r="B18" s="8">
        <v>8</v>
      </c>
      <c r="C18" s="8" t="s">
        <v>52</v>
      </c>
      <c r="D18" s="2">
        <v>489931.13411482697</v>
      </c>
      <c r="E18" s="2">
        <v>105335.19383468779</v>
      </c>
      <c r="F18" s="2">
        <v>815745.30728091823</v>
      </c>
      <c r="G18" s="2">
        <v>21211.004792031286</v>
      </c>
      <c r="H18" s="2">
        <v>59598.495481852835</v>
      </c>
      <c r="I18" s="2">
        <v>144559.23052613105</v>
      </c>
      <c r="J18" s="2">
        <v>33458.95224937678</v>
      </c>
      <c r="K18" s="2">
        <v>0</v>
      </c>
      <c r="L18" s="2">
        <v>0</v>
      </c>
      <c r="M18" s="2">
        <v>0</v>
      </c>
      <c r="N18" s="2">
        <v>375855.24307970417</v>
      </c>
      <c r="O18" s="2">
        <v>2045694.5613595292</v>
      </c>
      <c r="P18" s="1"/>
      <c r="Q18" s="5">
        <f t="shared" si="1"/>
        <v>8589.9765881299027</v>
      </c>
      <c r="R18" s="5">
        <f t="shared" si="2"/>
        <v>10307.971905755883</v>
      </c>
      <c r="S18" s="5">
        <f t="shared" si="3"/>
        <v>3435.9906352519611</v>
      </c>
      <c r="T18" s="5">
        <f t="shared" si="0"/>
        <v>9798.62268229654</v>
      </c>
    </row>
    <row r="19" spans="1:20" x14ac:dyDescent="0.25">
      <c r="A19" s="6" t="s">
        <v>66</v>
      </c>
      <c r="B19" s="8">
        <v>9</v>
      </c>
      <c r="C19" s="8" t="s">
        <v>52</v>
      </c>
      <c r="D19" s="2">
        <v>453595.19568109873</v>
      </c>
      <c r="E19" s="2">
        <v>97522.967071436229</v>
      </c>
      <c r="F19" s="2">
        <v>626801.55589231488</v>
      </c>
      <c r="G19" s="2">
        <v>21211.004792031286</v>
      </c>
      <c r="H19" s="2">
        <v>45430.155345493149</v>
      </c>
      <c r="I19" s="2">
        <v>110213.47826928167</v>
      </c>
      <c r="J19" s="2">
        <v>33458.95224937678</v>
      </c>
      <c r="K19" s="2">
        <v>0</v>
      </c>
      <c r="L19" s="2">
        <v>0</v>
      </c>
      <c r="M19" s="2">
        <v>0</v>
      </c>
      <c r="N19" s="2">
        <v>340132.04999228788</v>
      </c>
      <c r="O19" s="2">
        <v>1728365.3592933207</v>
      </c>
      <c r="P19" s="1"/>
      <c r="Q19" s="5">
        <f t="shared" si="1"/>
        <v>7107.8733656145632</v>
      </c>
      <c r="R19" s="5">
        <f t="shared" si="2"/>
        <v>8529.4480387374751</v>
      </c>
      <c r="S19" s="5">
        <f t="shared" si="3"/>
        <v>2843.1493462458252</v>
      </c>
      <c r="T19" s="5">
        <f t="shared" si="0"/>
        <v>9071.9039136219744</v>
      </c>
    </row>
    <row r="20" spans="1:20" x14ac:dyDescent="0.25">
      <c r="A20" s="6" t="s">
        <v>66</v>
      </c>
      <c r="B20" s="8">
        <v>10</v>
      </c>
      <c r="C20" s="8" t="s">
        <v>52</v>
      </c>
      <c r="D20" s="2">
        <v>420026.74709429999</v>
      </c>
      <c r="E20" s="2">
        <v>90305.750625274493</v>
      </c>
      <c r="F20" s="2">
        <v>473793.0585378629</v>
      </c>
      <c r="G20" s="2">
        <v>21211.004792031286</v>
      </c>
      <c r="H20" s="2">
        <v>33976.352525107068</v>
      </c>
      <c r="I20" s="2">
        <v>82367.7173833509</v>
      </c>
      <c r="J20" s="2">
        <v>33458.95224937678</v>
      </c>
      <c r="K20" s="2">
        <v>0</v>
      </c>
      <c r="L20" s="2">
        <v>0</v>
      </c>
      <c r="M20" s="2">
        <v>0</v>
      </c>
      <c r="N20" s="2">
        <v>307808.25866731553</v>
      </c>
      <c r="O20" s="2">
        <v>1462947.841874619</v>
      </c>
      <c r="P20" s="1"/>
      <c r="Q20" s="5">
        <f t="shared" si="1"/>
        <v>5880.3934581063349</v>
      </c>
      <c r="R20" s="5">
        <f t="shared" si="2"/>
        <v>7056.4721497276014</v>
      </c>
      <c r="S20" s="5">
        <f t="shared" si="3"/>
        <v>2352.1573832425338</v>
      </c>
      <c r="T20" s="5">
        <f t="shared" si="0"/>
        <v>8400.5349418860005</v>
      </c>
    </row>
    <row r="21" spans="1:20" x14ac:dyDescent="0.25">
      <c r="A21" s="6" t="s">
        <v>33</v>
      </c>
      <c r="B21" s="8">
        <v>11</v>
      </c>
      <c r="C21" s="8" t="s">
        <v>52</v>
      </c>
      <c r="D21" s="2">
        <v>388939.41331809619</v>
      </c>
      <c r="E21" s="2">
        <v>83621.973863390682</v>
      </c>
      <c r="F21" s="2">
        <v>358003.68985524605</v>
      </c>
      <c r="G21" s="2">
        <v>21211.004792031286</v>
      </c>
      <c r="H21" s="2">
        <v>25291.247431569409</v>
      </c>
      <c r="I21" s="2">
        <v>61392.550856536211</v>
      </c>
      <c r="J21" s="2">
        <v>33458.95224937678</v>
      </c>
      <c r="K21" s="2">
        <v>0</v>
      </c>
      <c r="L21" s="2">
        <v>0</v>
      </c>
      <c r="M21" s="2">
        <v>0</v>
      </c>
      <c r="N21" s="2">
        <v>278563.69423630799</v>
      </c>
      <c r="O21" s="2">
        <v>1250482.5266025544</v>
      </c>
      <c r="P21" s="1"/>
      <c r="Q21" s="5">
        <f t="shared" si="1"/>
        <v>4914.0993629825152</v>
      </c>
      <c r="R21" s="5">
        <f t="shared" si="2"/>
        <v>5896.9192355790183</v>
      </c>
      <c r="S21" s="5">
        <f t="shared" si="3"/>
        <v>1965.6397451930061</v>
      </c>
      <c r="T21" s="5">
        <f t="shared" si="0"/>
        <v>7778.7882663619239</v>
      </c>
    </row>
    <row r="22" spans="1:20" x14ac:dyDescent="0.25">
      <c r="A22" s="6" t="s">
        <v>33</v>
      </c>
      <c r="B22" s="8">
        <v>12</v>
      </c>
      <c r="C22" s="8" t="s">
        <v>52</v>
      </c>
      <c r="D22" s="2">
        <v>360129.8440115609</v>
      </c>
      <c r="E22" s="2">
        <v>77427.916462485577</v>
      </c>
      <c r="F22" s="2">
        <v>264253.16640582884</v>
      </c>
      <c r="G22" s="2">
        <v>78933.623460248025</v>
      </c>
      <c r="H22" s="2">
        <v>20202.675882584823</v>
      </c>
      <c r="I22" s="2">
        <v>51922.922554216821</v>
      </c>
      <c r="J22" s="2">
        <v>55277.601551277359</v>
      </c>
      <c r="K22" s="2">
        <v>0</v>
      </c>
      <c r="L22" s="2">
        <v>0</v>
      </c>
      <c r="M22" s="2">
        <v>0</v>
      </c>
      <c r="N22" s="2">
        <v>252092</v>
      </c>
      <c r="O22" s="2">
        <v>1160239</v>
      </c>
      <c r="P22" s="1"/>
      <c r="Q22" s="5">
        <f t="shared" si="1"/>
        <v>4107.7829632723005</v>
      </c>
      <c r="R22" s="5">
        <f t="shared" si="2"/>
        <v>4929.339555926761</v>
      </c>
      <c r="S22" s="5">
        <f t="shared" si="3"/>
        <v>1643.1131853089203</v>
      </c>
      <c r="T22" s="5">
        <f t="shared" si="0"/>
        <v>7202.5968802312182</v>
      </c>
    </row>
    <row r="23" spans="1:20" x14ac:dyDescent="0.25">
      <c r="A23" s="6" t="s">
        <v>33</v>
      </c>
      <c r="B23" s="8">
        <v>13</v>
      </c>
      <c r="C23" s="8" t="s">
        <v>52</v>
      </c>
      <c r="D23" s="2">
        <v>333440.41257906461</v>
      </c>
      <c r="E23" s="2">
        <v>71689.688704498883</v>
      </c>
      <c r="F23" s="2">
        <v>196643.38944534288</v>
      </c>
      <c r="G23" s="2">
        <v>76598.102680730619</v>
      </c>
      <c r="H23" s="2">
        <v>14577.451954586966</v>
      </c>
      <c r="I23" s="2">
        <v>38332.140892882941</v>
      </c>
      <c r="J23" s="2">
        <v>55277.601551277359</v>
      </c>
      <c r="K23" s="2">
        <v>0</v>
      </c>
      <c r="L23" s="2">
        <v>0</v>
      </c>
      <c r="M23" s="2">
        <v>0</v>
      </c>
      <c r="N23" s="2">
        <v>0</v>
      </c>
      <c r="O23" s="2">
        <v>786558.78780838416</v>
      </c>
      <c r="P23" s="1"/>
      <c r="Q23" s="5">
        <f t="shared" si="1"/>
        <v>3487.3934343711021</v>
      </c>
      <c r="R23" s="5">
        <f t="shared" si="2"/>
        <v>4184.8721212453229</v>
      </c>
      <c r="S23" s="5">
        <f t="shared" si="3"/>
        <v>1394.9573737484409</v>
      </c>
      <c r="T23" s="5">
        <f t="shared" si="0"/>
        <v>6668.8082515812921</v>
      </c>
    </row>
    <row r="24" spans="1:20" x14ac:dyDescent="0.25">
      <c r="A24" s="6" t="s">
        <v>33</v>
      </c>
      <c r="B24" s="8">
        <v>14</v>
      </c>
      <c r="C24" s="8" t="s">
        <v>52</v>
      </c>
      <c r="D24" s="2">
        <v>308690.63055232906</v>
      </c>
      <c r="E24" s="2">
        <v>66368.485568750766</v>
      </c>
      <c r="F24" s="2">
        <v>148540.80613634389</v>
      </c>
      <c r="G24" s="2">
        <v>75986.848401495779</v>
      </c>
      <c r="H24" s="2">
        <v>10777.568069107339</v>
      </c>
      <c r="I24" s="2">
        <v>28902.220053584715</v>
      </c>
      <c r="J24" s="2">
        <v>55277.601551277359</v>
      </c>
      <c r="K24" s="2">
        <v>0</v>
      </c>
      <c r="L24" s="2">
        <v>0</v>
      </c>
      <c r="M24" s="2">
        <v>0</v>
      </c>
      <c r="N24" s="2">
        <v>0</v>
      </c>
      <c r="O24" s="2">
        <v>694544.16033288895</v>
      </c>
      <c r="P24" s="1"/>
      <c r="Q24" s="5">
        <f t="shared" si="1"/>
        <v>3008.101557162322</v>
      </c>
      <c r="R24" s="5">
        <f t="shared" si="2"/>
        <v>3609.7218685947864</v>
      </c>
      <c r="S24" s="5">
        <f t="shared" si="3"/>
        <v>1203.2406228649288</v>
      </c>
      <c r="T24" s="5">
        <f t="shared" si="0"/>
        <v>6173.8126110465819</v>
      </c>
    </row>
    <row r="25" spans="1:20" x14ac:dyDescent="0.25">
      <c r="A25" s="1"/>
      <c r="B25" s="25"/>
      <c r="C25" s="2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20" x14ac:dyDescent="0.25">
      <c r="A26" s="30"/>
      <c r="B26" s="30"/>
      <c r="C26" s="30"/>
      <c r="D26" s="30"/>
      <c r="E26" s="30"/>
      <c r="F26" s="30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</row>
    <row r="27" spans="1:20" ht="48" x14ac:dyDescent="0.25">
      <c r="A27" s="14" t="s">
        <v>22</v>
      </c>
      <c r="B27" s="14" t="s">
        <v>0</v>
      </c>
      <c r="C27" s="14" t="s">
        <v>37</v>
      </c>
      <c r="D27" s="13" t="s">
        <v>1</v>
      </c>
      <c r="E27" s="13" t="s">
        <v>2</v>
      </c>
      <c r="F27" s="13" t="s">
        <v>3</v>
      </c>
      <c r="G27" s="13" t="s">
        <v>4</v>
      </c>
      <c r="H27" s="13" t="s">
        <v>5</v>
      </c>
      <c r="I27" s="13" t="s">
        <v>6</v>
      </c>
      <c r="J27" s="13" t="s">
        <v>7</v>
      </c>
      <c r="K27" s="13" t="s">
        <v>24</v>
      </c>
      <c r="L27" s="13" t="s">
        <v>11</v>
      </c>
      <c r="M27" s="21"/>
      <c r="N27" s="21"/>
      <c r="O27" s="21"/>
      <c r="P27" s="21"/>
      <c r="Q27" s="21"/>
    </row>
    <row r="28" spans="1:20" x14ac:dyDescent="0.25">
      <c r="A28" s="6" t="s">
        <v>53</v>
      </c>
      <c r="B28" s="8">
        <v>8</v>
      </c>
      <c r="C28" s="8" t="s">
        <v>52</v>
      </c>
      <c r="D28" s="2">
        <v>489931.13411482697</v>
      </c>
      <c r="E28" s="2">
        <v>105335.19383468779</v>
      </c>
      <c r="F28" s="2">
        <v>793526.56350283884</v>
      </c>
      <c r="G28" s="2">
        <v>20633.456999999999</v>
      </c>
      <c r="H28" s="2">
        <v>57975.190157444384</v>
      </c>
      <c r="I28" s="2">
        <v>144559.23052613105</v>
      </c>
      <c r="J28" s="2">
        <v>33458.95224937678</v>
      </c>
      <c r="K28" s="2">
        <v>187927.62153985212</v>
      </c>
      <c r="L28" s="2">
        <f>+D28+E28+F28+G28+H28+I28+J28+K28</f>
        <v>1833347.3429251579</v>
      </c>
      <c r="M28" s="1"/>
      <c r="N28" s="1"/>
      <c r="O28" s="1"/>
      <c r="P28" s="1"/>
      <c r="Q28" s="1"/>
    </row>
    <row r="29" spans="1:20" x14ac:dyDescent="0.25">
      <c r="A29" s="6" t="s">
        <v>53</v>
      </c>
      <c r="B29" s="8">
        <v>9</v>
      </c>
      <c r="C29" s="8" t="s">
        <v>52</v>
      </c>
      <c r="D29" s="2">
        <v>453595.19568109873</v>
      </c>
      <c r="E29" s="2">
        <v>97522.967071436229</v>
      </c>
      <c r="F29" s="2">
        <v>609729.13997306896</v>
      </c>
      <c r="G29" s="2">
        <v>20633.456999999999</v>
      </c>
      <c r="H29" s="2">
        <v>44192.758118184</v>
      </c>
      <c r="I29" s="2">
        <v>110213.47826928167</v>
      </c>
      <c r="J29" s="2">
        <v>33458.95224937678</v>
      </c>
      <c r="K29" s="2">
        <v>170066.02499614394</v>
      </c>
      <c r="L29" s="2">
        <f t="shared" ref="L29:L31" si="4">+D29+E29+F29+G29+H29+I29+J29+K29</f>
        <v>1539411.9733585902</v>
      </c>
      <c r="M29" s="1"/>
      <c r="N29" s="1"/>
      <c r="O29" s="1"/>
      <c r="P29" s="1"/>
      <c r="Q29" s="1"/>
    </row>
    <row r="30" spans="1:20" x14ac:dyDescent="0.25">
      <c r="A30" s="6" t="s">
        <v>32</v>
      </c>
      <c r="B30" s="8">
        <v>10</v>
      </c>
      <c r="C30" s="8" t="s">
        <v>52</v>
      </c>
      <c r="D30" s="2">
        <v>420026.74709429999</v>
      </c>
      <c r="E30" s="2">
        <v>90305.750625274493</v>
      </c>
      <c r="F30" s="2">
        <v>460888.18923916621</v>
      </c>
      <c r="G30" s="2">
        <v>20633.456999999999</v>
      </c>
      <c r="H30" s="2">
        <v>33050.92658084345</v>
      </c>
      <c r="I30" s="2">
        <v>82367.7173833509</v>
      </c>
      <c r="J30" s="2">
        <v>33458.95224937678</v>
      </c>
      <c r="K30" s="2">
        <v>153904.12933365777</v>
      </c>
      <c r="L30" s="2">
        <f t="shared" si="4"/>
        <v>1294635.8695059696</v>
      </c>
      <c r="M30" s="1"/>
      <c r="N30" s="1"/>
      <c r="O30" s="1"/>
      <c r="P30" s="1"/>
      <c r="Q30" s="1"/>
    </row>
    <row r="31" spans="1:20" x14ac:dyDescent="0.25">
      <c r="A31" s="6" t="s">
        <v>32</v>
      </c>
      <c r="B31" s="8">
        <v>11</v>
      </c>
      <c r="C31" s="8" t="s">
        <v>52</v>
      </c>
      <c r="D31" s="2">
        <v>388939.41331809619</v>
      </c>
      <c r="E31" s="2">
        <v>83621.973863390682</v>
      </c>
      <c r="F31" s="2">
        <v>348252.61659070628</v>
      </c>
      <c r="G31" s="2">
        <v>20633.456999999999</v>
      </c>
      <c r="H31" s="2">
        <v>24602.380770009153</v>
      </c>
      <c r="I31" s="2">
        <v>61392.550856536211</v>
      </c>
      <c r="J31" s="2">
        <v>33458.95224937678</v>
      </c>
      <c r="K31" s="2">
        <v>139281.84711815399</v>
      </c>
      <c r="L31" s="2">
        <f t="shared" si="4"/>
        <v>1100183.1917662693</v>
      </c>
      <c r="M31" s="1"/>
      <c r="N31" s="1"/>
      <c r="O31" s="1"/>
      <c r="P31" s="1"/>
      <c r="Q31" s="1"/>
    </row>
    <row r="32" spans="1:20" x14ac:dyDescent="0.25">
      <c r="A32" s="1"/>
      <c r="B32" s="25"/>
      <c r="C32" s="2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25"/>
      <c r="C33" s="2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1" t="s">
        <v>12</v>
      </c>
      <c r="B34" s="25"/>
      <c r="C34" s="2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24" x14ac:dyDescent="0.25">
      <c r="A35" s="14" t="s">
        <v>22</v>
      </c>
      <c r="B35" s="14" t="s">
        <v>0</v>
      </c>
      <c r="C35" s="14" t="s">
        <v>37</v>
      </c>
      <c r="D35" s="13" t="s">
        <v>1</v>
      </c>
      <c r="E35" s="12" t="s">
        <v>13</v>
      </c>
      <c r="F35" s="13" t="s">
        <v>3</v>
      </c>
      <c r="G35" s="13" t="s">
        <v>4</v>
      </c>
      <c r="H35" s="12" t="s">
        <v>5</v>
      </c>
      <c r="I35" s="13" t="s">
        <v>6</v>
      </c>
      <c r="J35" s="13" t="s">
        <v>7</v>
      </c>
      <c r="K35" s="13" t="s">
        <v>11</v>
      </c>
      <c r="L35" s="21"/>
      <c r="M35" s="21"/>
      <c r="N35" s="21"/>
      <c r="O35" s="21"/>
      <c r="P35" s="21"/>
      <c r="Q35" s="21"/>
    </row>
    <row r="36" spans="1:17" x14ac:dyDescent="0.25">
      <c r="A36" s="6" t="s">
        <v>41</v>
      </c>
      <c r="B36" s="8">
        <v>14</v>
      </c>
      <c r="C36" s="8" t="s">
        <v>52</v>
      </c>
      <c r="D36" s="2">
        <v>321615.35997175478</v>
      </c>
      <c r="E36" s="2">
        <v>64323.071994350968</v>
      </c>
      <c r="F36" s="2">
        <v>150544.88211848948</v>
      </c>
      <c r="G36" s="2">
        <v>79168.381489387044</v>
      </c>
      <c r="H36" s="2">
        <v>10922.976363804568</v>
      </c>
      <c r="I36" s="2">
        <v>30112.34221746412</v>
      </c>
      <c r="J36" s="2">
        <v>57592.04835430067</v>
      </c>
      <c r="K36" s="2">
        <v>656687.01415525097</v>
      </c>
      <c r="L36" s="1"/>
      <c r="M36" s="1"/>
      <c r="N36" s="1"/>
      <c r="O36" s="1"/>
      <c r="P36" s="1"/>
      <c r="Q36" s="1"/>
    </row>
    <row r="37" spans="1:17" x14ac:dyDescent="0.25">
      <c r="A37" s="1"/>
      <c r="B37" s="25"/>
      <c r="C37" s="2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31" t="s">
        <v>42</v>
      </c>
      <c r="B38" s="32"/>
      <c r="C38" s="10"/>
      <c r="D38" s="1"/>
      <c r="E38" s="1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36" x14ac:dyDescent="0.25">
      <c r="A39" s="16" t="s">
        <v>22</v>
      </c>
      <c r="B39" s="17" t="s">
        <v>43</v>
      </c>
      <c r="C39" s="18" t="s">
        <v>37</v>
      </c>
      <c r="D39" s="19" t="s">
        <v>1</v>
      </c>
      <c r="E39" s="19" t="s">
        <v>44</v>
      </c>
      <c r="F39" s="14" t="s">
        <v>4</v>
      </c>
      <c r="G39" s="14" t="s">
        <v>6</v>
      </c>
      <c r="H39" s="19" t="s">
        <v>45</v>
      </c>
      <c r="I39" s="19" t="s">
        <v>46</v>
      </c>
      <c r="J39" s="19" t="s">
        <v>47</v>
      </c>
      <c r="K39" s="19" t="s">
        <v>48</v>
      </c>
      <c r="L39" s="19" t="s">
        <v>49</v>
      </c>
      <c r="M39" s="19" t="s">
        <v>57</v>
      </c>
      <c r="N39" s="19" t="s">
        <v>50</v>
      </c>
      <c r="O39" s="20"/>
      <c r="P39" s="20"/>
      <c r="Q39" s="20"/>
    </row>
    <row r="40" spans="1:17" x14ac:dyDescent="0.25">
      <c r="A40" s="7" t="s">
        <v>51</v>
      </c>
      <c r="B40" s="8">
        <v>33</v>
      </c>
      <c r="C40" s="8" t="s">
        <v>52</v>
      </c>
      <c r="D40" s="2">
        <v>172487.95199999999</v>
      </c>
      <c r="E40" s="2">
        <v>101983.39200000001</v>
      </c>
      <c r="F40" s="2">
        <v>20534.975999999999</v>
      </c>
      <c r="G40" s="2">
        <v>0</v>
      </c>
      <c r="H40" s="2">
        <v>60424.56</v>
      </c>
      <c r="I40" s="2">
        <v>55196.063999999998</v>
      </c>
      <c r="J40" s="2">
        <v>316285.2</v>
      </c>
      <c r="K40" s="2">
        <v>515432.73599999998</v>
      </c>
      <c r="L40" s="2">
        <v>301853.66399999999</v>
      </c>
      <c r="M40" s="2">
        <v>353512.65600000002</v>
      </c>
      <c r="N40" s="2">
        <v>1897711.2</v>
      </c>
      <c r="O40" s="27"/>
      <c r="P40" s="24"/>
      <c r="Q40" s="1"/>
    </row>
    <row r="41" spans="1:17" x14ac:dyDescent="0.25">
      <c r="A41" s="7" t="s">
        <v>51</v>
      </c>
      <c r="B41" s="8">
        <v>11</v>
      </c>
      <c r="C41" s="8" t="s">
        <v>52</v>
      </c>
      <c r="D41" s="2">
        <v>57499.343999999997</v>
      </c>
      <c r="E41" s="2">
        <v>79133.039999999994</v>
      </c>
      <c r="F41" s="2">
        <v>20534.975999999999</v>
      </c>
      <c r="G41" s="2">
        <v>0</v>
      </c>
      <c r="H41" s="2">
        <v>22656.815999999999</v>
      </c>
      <c r="I41" s="2">
        <v>11500.272000000001</v>
      </c>
      <c r="J41" s="2">
        <v>116311.10400000001</v>
      </c>
      <c r="K41" s="2">
        <v>171812.592</v>
      </c>
      <c r="L41" s="2">
        <v>100623.6</v>
      </c>
      <c r="M41" s="2">
        <v>117838.224</v>
      </c>
      <c r="N41" s="2">
        <v>697909.96799999999</v>
      </c>
      <c r="O41" s="27"/>
      <c r="P41" s="1"/>
      <c r="Q41" s="1"/>
    </row>
    <row r="42" spans="1:17" x14ac:dyDescent="0.25">
      <c r="A42" s="7" t="s">
        <v>51</v>
      </c>
      <c r="B42" s="8">
        <v>44</v>
      </c>
      <c r="C42" s="8" t="s">
        <v>52</v>
      </c>
      <c r="D42" s="2">
        <f>+'[1]44 HRS 2021'!$E$14</f>
        <v>229980</v>
      </c>
      <c r="E42" s="2">
        <f>+'[1]44 HRS 2021'!$E$16</f>
        <v>135975.56473910221</v>
      </c>
      <c r="F42" s="2">
        <v>20534.975999999999</v>
      </c>
      <c r="G42" s="2">
        <v>0</v>
      </c>
      <c r="H42" s="2">
        <f>+'[1]44 HRS 2021'!$E$30</f>
        <v>83529</v>
      </c>
      <c r="I42" s="2">
        <f>+'[1]44 HRS 2021'!$E$39</f>
        <v>73593.600000000006</v>
      </c>
      <c r="J42" s="2">
        <f>+'[1]44 HRS 2021'!$E$53</f>
        <v>409319.19520000002</v>
      </c>
      <c r="K42" s="2">
        <f>+'[1]44 HRS 2021'!$E$46</f>
        <v>687245</v>
      </c>
      <c r="L42" s="2">
        <f>+'[1]44 HRS 2021'!$E$44</f>
        <v>402464</v>
      </c>
      <c r="M42" s="2">
        <f>+'[1]44 HRS 2021'!$E$47</f>
        <v>486867</v>
      </c>
      <c r="N42" s="2">
        <v>2529508</v>
      </c>
      <c r="O42" s="27"/>
      <c r="P42" s="1"/>
      <c r="Q42" s="1"/>
    </row>
    <row r="43" spans="1:17" x14ac:dyDescent="0.25">
      <c r="A43" s="9"/>
      <c r="B43" s="10"/>
      <c r="C43" s="1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" x14ac:dyDescent="0.2">
      <c r="A44" s="3" t="s">
        <v>14</v>
      </c>
    </row>
    <row r="45" spans="1:17" s="3" customFormat="1" ht="12" x14ac:dyDescent="0.2">
      <c r="A45" s="3" t="s">
        <v>15</v>
      </c>
    </row>
    <row r="46" spans="1:17" s="3" customFormat="1" ht="12" x14ac:dyDescent="0.2">
      <c r="A46" s="3" t="s">
        <v>16</v>
      </c>
    </row>
    <row r="47" spans="1:17" s="3" customFormat="1" ht="12" x14ac:dyDescent="0.2">
      <c r="A47" s="3" t="s">
        <v>17</v>
      </c>
    </row>
    <row r="48" spans="1:17" s="3" customFormat="1" ht="12" x14ac:dyDescent="0.2">
      <c r="A48" s="3" t="s">
        <v>18</v>
      </c>
    </row>
    <row r="49" spans="1:17" x14ac:dyDescent="0.25">
      <c r="A49" s="3"/>
      <c r="B49" s="10"/>
      <c r="C49" s="1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1"/>
      <c r="B50" s="25"/>
      <c r="C50" s="2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3"/>
      <c r="B52" s="10"/>
      <c r="C52" s="1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3"/>
      <c r="B53" s="10"/>
      <c r="C53" s="1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3"/>
      <c r="B54" s="10"/>
      <c r="C54" s="1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s="3" customFormat="1" ht="12" x14ac:dyDescent="0.2">
      <c r="A55" s="28" t="s">
        <v>35</v>
      </c>
      <c r="B55" s="28"/>
      <c r="C55" s="28"/>
      <c r="D55" s="28"/>
      <c r="E55" s="28"/>
      <c r="F55" s="28"/>
      <c r="G55" s="28"/>
      <c r="H55" s="28"/>
      <c r="I55" s="28"/>
      <c r="J55" s="28"/>
      <c r="K55" s="10"/>
    </row>
    <row r="56" spans="1:17" s="3" customFormat="1" ht="12" x14ac:dyDescent="0.2">
      <c r="A56" s="28" t="s">
        <v>67</v>
      </c>
      <c r="B56" s="28"/>
      <c r="C56" s="28"/>
      <c r="D56" s="28"/>
      <c r="E56" s="28"/>
      <c r="F56" s="28"/>
      <c r="G56" s="28"/>
      <c r="H56" s="28"/>
      <c r="I56" s="28"/>
      <c r="J56" s="28"/>
      <c r="K56" s="10"/>
    </row>
    <row r="57" spans="1:17" s="3" customFormat="1" ht="12" x14ac:dyDescent="0.2">
      <c r="A57" s="28" t="s">
        <v>36</v>
      </c>
      <c r="B57" s="28"/>
      <c r="C57" s="28"/>
      <c r="D57" s="28"/>
      <c r="E57" s="28"/>
      <c r="F57" s="28"/>
      <c r="G57" s="28"/>
      <c r="H57" s="28"/>
      <c r="I57" s="28"/>
      <c r="J57" s="28"/>
      <c r="K57" s="10"/>
    </row>
    <row r="58" spans="1:17" s="3" customFormat="1" ht="12" x14ac:dyDescent="0.2">
      <c r="A58" s="22" t="s">
        <v>68</v>
      </c>
    </row>
    <row r="59" spans="1:17" s="3" customFormat="1" ht="12" x14ac:dyDescent="0.2">
      <c r="A59" s="22" t="s">
        <v>69</v>
      </c>
    </row>
    <row r="60" spans="1:17" s="4" customFormat="1" ht="36" x14ac:dyDescent="0.25">
      <c r="A60" s="15" t="s">
        <v>22</v>
      </c>
      <c r="B60" s="14" t="s">
        <v>0</v>
      </c>
      <c r="C60" s="14" t="s">
        <v>37</v>
      </c>
      <c r="D60" s="14" t="s">
        <v>19</v>
      </c>
      <c r="E60" s="14" t="s">
        <v>3</v>
      </c>
      <c r="F60" s="14" t="s">
        <v>4</v>
      </c>
      <c r="G60" s="13" t="s">
        <v>7</v>
      </c>
      <c r="H60" s="14" t="s">
        <v>59</v>
      </c>
      <c r="I60" s="14" t="s">
        <v>58</v>
      </c>
      <c r="J60" s="14" t="s">
        <v>63</v>
      </c>
      <c r="K60" s="14" t="s">
        <v>64</v>
      </c>
      <c r="L60" s="14" t="s">
        <v>60</v>
      </c>
    </row>
    <row r="61" spans="1:17" s="3" customFormat="1" ht="12" x14ac:dyDescent="0.2">
      <c r="A61" s="6" t="s">
        <v>25</v>
      </c>
      <c r="B61" s="8">
        <v>1</v>
      </c>
      <c r="C61" s="8" t="s">
        <v>38</v>
      </c>
      <c r="D61" s="2">
        <f>+D11</f>
        <v>664271.95843007998</v>
      </c>
      <c r="E61" s="2">
        <f>+F11</f>
        <v>2467196.3046764177</v>
      </c>
      <c r="F61" s="2">
        <f>+G11</f>
        <v>20535.069211060782</v>
      </c>
      <c r="G61" s="2">
        <f>+J11</f>
        <v>0</v>
      </c>
      <c r="H61" s="2">
        <f>+G61+F61+E61+D61</f>
        <v>3152003.3323175581</v>
      </c>
      <c r="I61" s="2">
        <f>+H61*15%</f>
        <v>472800.49984763371</v>
      </c>
      <c r="J61" s="2">
        <f>+H61*7.6%</f>
        <v>239552.2532561344</v>
      </c>
      <c r="K61" s="2">
        <f>+H61*8%</f>
        <v>252160.26658540466</v>
      </c>
      <c r="L61" s="2">
        <f>+J61+K61+I61</f>
        <v>964513.01968917274</v>
      </c>
    </row>
    <row r="62" spans="1:17" s="3" customFormat="1" ht="12" x14ac:dyDescent="0.2">
      <c r="A62" s="6" t="s">
        <v>39</v>
      </c>
      <c r="B62" s="8">
        <v>3</v>
      </c>
      <c r="C62" s="8" t="s">
        <v>38</v>
      </c>
      <c r="D62" s="2">
        <f>+D13</f>
        <v>661972.90843416145</v>
      </c>
      <c r="E62" s="2">
        <f>+F13</f>
        <v>1946380.446195801</v>
      </c>
      <c r="F62" s="2">
        <f>+G13</f>
        <v>20535.069211060782</v>
      </c>
      <c r="G62" s="2">
        <f>+J13</f>
        <v>28168.737723658985</v>
      </c>
      <c r="H62" s="2">
        <f t="shared" ref="H62:H73" si="5">+G62+F62+E62+D62</f>
        <v>2657057.1615646821</v>
      </c>
      <c r="I62" s="2">
        <f t="shared" ref="I62:I73" si="6">+H62*15%</f>
        <v>398558.57423470233</v>
      </c>
      <c r="J62" s="2">
        <f t="shared" ref="J62:J73" si="7">+H62*7.6%</f>
        <v>201936.34427891584</v>
      </c>
      <c r="K62" s="2">
        <f t="shared" ref="K62:K73" si="8">+H62*8%</f>
        <v>212564.57292517458</v>
      </c>
      <c r="L62" s="2">
        <f t="shared" ref="L62:L73" si="9">+J62+K62+I62</f>
        <v>813059.49143879279</v>
      </c>
    </row>
    <row r="63" spans="1:17" s="3" customFormat="1" ht="12" x14ac:dyDescent="0.2">
      <c r="A63" s="6" t="s">
        <v>27</v>
      </c>
      <c r="B63" s="8">
        <v>4</v>
      </c>
      <c r="C63" s="8" t="s">
        <v>38</v>
      </c>
      <c r="D63" s="2">
        <f t="shared" ref="D63:D73" si="10">+D14</f>
        <v>624519.82185571734</v>
      </c>
      <c r="E63" s="2">
        <f t="shared" ref="E63:F73" si="11">+F14</f>
        <v>1888413.258822781</v>
      </c>
      <c r="F63" s="2">
        <f t="shared" si="11"/>
        <v>20535.069211060782</v>
      </c>
      <c r="G63" s="2">
        <f t="shared" ref="G63:G73" si="12">+J14</f>
        <v>28168.737723658985</v>
      </c>
      <c r="H63" s="2">
        <f t="shared" si="5"/>
        <v>2561636.8876132183</v>
      </c>
      <c r="I63" s="2">
        <f t="shared" si="6"/>
        <v>384245.53314198274</v>
      </c>
      <c r="J63" s="2">
        <f t="shared" si="7"/>
        <v>194684.40345860459</v>
      </c>
      <c r="K63" s="2">
        <f t="shared" si="8"/>
        <v>204930.95100905746</v>
      </c>
      <c r="L63" s="2">
        <f t="shared" si="9"/>
        <v>783860.88760964479</v>
      </c>
    </row>
    <row r="64" spans="1:17" s="3" customFormat="1" ht="12" x14ac:dyDescent="0.2">
      <c r="A64" s="6" t="s">
        <v>28</v>
      </c>
      <c r="B64" s="8">
        <v>5</v>
      </c>
      <c r="C64" s="8" t="s">
        <v>38</v>
      </c>
      <c r="D64" s="2">
        <f t="shared" si="10"/>
        <v>589191.53481442831</v>
      </c>
      <c r="E64" s="2">
        <f t="shared" si="11"/>
        <v>1623047.4639957766</v>
      </c>
      <c r="F64" s="2">
        <f t="shared" si="11"/>
        <v>20535.069211060782</v>
      </c>
      <c r="G64" s="2">
        <f t="shared" si="12"/>
        <v>28168.737723658985</v>
      </c>
      <c r="H64" s="2">
        <f t="shared" si="5"/>
        <v>2260942.8057449246</v>
      </c>
      <c r="I64" s="2">
        <f t="shared" si="6"/>
        <v>339141.42086173868</v>
      </c>
      <c r="J64" s="2">
        <f t="shared" si="7"/>
        <v>171831.65323661428</v>
      </c>
      <c r="K64" s="2">
        <f t="shared" si="8"/>
        <v>180875.42445959398</v>
      </c>
      <c r="L64" s="2">
        <f t="shared" si="9"/>
        <v>691848.49855794688</v>
      </c>
    </row>
    <row r="65" spans="1:17" s="3" customFormat="1" ht="12" x14ac:dyDescent="0.2">
      <c r="A65" s="6" t="s">
        <v>28</v>
      </c>
      <c r="B65" s="8">
        <v>6</v>
      </c>
      <c r="C65" s="8" t="s">
        <v>38</v>
      </c>
      <c r="D65" s="2">
        <f t="shared" si="10"/>
        <v>555797.08799999999</v>
      </c>
      <c r="E65" s="2">
        <f t="shared" si="11"/>
        <v>1371598.7039999999</v>
      </c>
      <c r="F65" s="2">
        <f t="shared" si="11"/>
        <v>20534.975999999999</v>
      </c>
      <c r="G65" s="2">
        <f t="shared" si="12"/>
        <v>32393.088</v>
      </c>
      <c r="H65" s="2">
        <f t="shared" si="5"/>
        <v>1980323.8559999999</v>
      </c>
      <c r="I65" s="2">
        <f t="shared" si="6"/>
        <v>297048.5784</v>
      </c>
      <c r="J65" s="2">
        <f t="shared" si="7"/>
        <v>150504.613056</v>
      </c>
      <c r="K65" s="2">
        <f t="shared" si="8"/>
        <v>158425.90847999998</v>
      </c>
      <c r="L65" s="2">
        <f t="shared" si="9"/>
        <v>605979.09993599996</v>
      </c>
    </row>
    <row r="66" spans="1:17" s="3" customFormat="1" ht="12" x14ac:dyDescent="0.2">
      <c r="A66" s="6" t="s">
        <v>28</v>
      </c>
      <c r="B66" s="8">
        <v>7</v>
      </c>
      <c r="C66" s="8" t="s">
        <v>38</v>
      </c>
      <c r="D66" s="2">
        <f t="shared" si="10"/>
        <v>519381.79892933485</v>
      </c>
      <c r="E66" s="2">
        <f t="shared" si="11"/>
        <v>1042800.2409047642</v>
      </c>
      <c r="F66" s="2">
        <f t="shared" si="11"/>
        <v>20818.590876696726</v>
      </c>
      <c r="G66" s="2">
        <f t="shared" si="12"/>
        <v>32837</v>
      </c>
      <c r="H66" s="2">
        <f t="shared" si="5"/>
        <v>1615837.6307107958</v>
      </c>
      <c r="I66" s="2">
        <f t="shared" si="6"/>
        <v>242375.64460661935</v>
      </c>
      <c r="J66" s="2">
        <f t="shared" si="7"/>
        <v>122803.65993402047</v>
      </c>
      <c r="K66" s="2">
        <f t="shared" si="8"/>
        <v>129267.01045686366</v>
      </c>
      <c r="L66" s="2">
        <f t="shared" si="9"/>
        <v>494446.31499750348</v>
      </c>
    </row>
    <row r="67" spans="1:17" s="3" customFormat="1" ht="12" x14ac:dyDescent="0.2">
      <c r="A67" s="6" t="s">
        <v>29</v>
      </c>
      <c r="B67" s="8">
        <v>8</v>
      </c>
      <c r="C67" s="8" t="s">
        <v>38</v>
      </c>
      <c r="D67" s="2">
        <f t="shared" si="10"/>
        <v>489931.13411482697</v>
      </c>
      <c r="E67" s="2">
        <f t="shared" si="11"/>
        <v>815745.30728091823</v>
      </c>
      <c r="F67" s="2">
        <f t="shared" si="11"/>
        <v>21211.004792031286</v>
      </c>
      <c r="G67" s="2">
        <f t="shared" si="12"/>
        <v>33458.95224937678</v>
      </c>
      <c r="H67" s="2">
        <f t="shared" si="5"/>
        <v>1360346.3984371533</v>
      </c>
      <c r="I67" s="2">
        <f t="shared" si="6"/>
        <v>204051.959765573</v>
      </c>
      <c r="J67" s="2">
        <f t="shared" si="7"/>
        <v>103386.32628122365</v>
      </c>
      <c r="K67" s="2">
        <f t="shared" si="8"/>
        <v>108827.71187497227</v>
      </c>
      <c r="L67" s="2">
        <f t="shared" si="9"/>
        <v>416265.99792176893</v>
      </c>
    </row>
    <row r="68" spans="1:17" s="3" customFormat="1" ht="12" x14ac:dyDescent="0.2">
      <c r="A68" s="6" t="s">
        <v>30</v>
      </c>
      <c r="B68" s="8">
        <v>9</v>
      </c>
      <c r="C68" s="8" t="s">
        <v>38</v>
      </c>
      <c r="D68" s="2">
        <f t="shared" si="10"/>
        <v>453595.19568109873</v>
      </c>
      <c r="E68" s="2">
        <f t="shared" si="11"/>
        <v>626801.55589231488</v>
      </c>
      <c r="F68" s="2">
        <f t="shared" si="11"/>
        <v>21211.004792031286</v>
      </c>
      <c r="G68" s="2">
        <f t="shared" si="12"/>
        <v>33458.95224937678</v>
      </c>
      <c r="H68" s="2">
        <f t="shared" si="5"/>
        <v>1135066.7086148215</v>
      </c>
      <c r="I68" s="2">
        <f t="shared" si="6"/>
        <v>170260.00629222323</v>
      </c>
      <c r="J68" s="2">
        <f t="shared" si="7"/>
        <v>86265.069854726433</v>
      </c>
      <c r="K68" s="2">
        <f t="shared" si="8"/>
        <v>90805.336689185729</v>
      </c>
      <c r="L68" s="2">
        <f t="shared" si="9"/>
        <v>347330.41283613537</v>
      </c>
    </row>
    <row r="69" spans="1:17" s="3" customFormat="1" ht="12" x14ac:dyDescent="0.2">
      <c r="A69" s="6" t="s">
        <v>31</v>
      </c>
      <c r="B69" s="8">
        <v>10</v>
      </c>
      <c r="C69" s="8" t="s">
        <v>38</v>
      </c>
      <c r="D69" s="2">
        <f t="shared" si="10"/>
        <v>420026.74709429999</v>
      </c>
      <c r="E69" s="2">
        <f t="shared" si="11"/>
        <v>473793.0585378629</v>
      </c>
      <c r="F69" s="2">
        <f t="shared" si="11"/>
        <v>21211.004792031286</v>
      </c>
      <c r="G69" s="2">
        <f t="shared" si="12"/>
        <v>33458.95224937678</v>
      </c>
      <c r="H69" s="2">
        <f t="shared" si="5"/>
        <v>948489.76267357101</v>
      </c>
      <c r="I69" s="2">
        <f t="shared" si="6"/>
        <v>142273.46440103566</v>
      </c>
      <c r="J69" s="2">
        <f t="shared" si="7"/>
        <v>72085.22196319139</v>
      </c>
      <c r="K69" s="2">
        <f t="shared" si="8"/>
        <v>75879.181013885682</v>
      </c>
      <c r="L69" s="2">
        <f t="shared" si="9"/>
        <v>290237.86737811274</v>
      </c>
    </row>
    <row r="70" spans="1:17" s="3" customFormat="1" ht="12" x14ac:dyDescent="0.2">
      <c r="A70" s="6" t="s">
        <v>32</v>
      </c>
      <c r="B70" s="8">
        <v>11</v>
      </c>
      <c r="C70" s="8" t="s">
        <v>38</v>
      </c>
      <c r="D70" s="2">
        <f t="shared" si="10"/>
        <v>388939.41331809619</v>
      </c>
      <c r="E70" s="2">
        <f t="shared" si="11"/>
        <v>358003.68985524605</v>
      </c>
      <c r="F70" s="2">
        <f t="shared" si="11"/>
        <v>21211.004792031286</v>
      </c>
      <c r="G70" s="2">
        <f t="shared" si="12"/>
        <v>33458.95224937678</v>
      </c>
      <c r="H70" s="2">
        <f t="shared" si="5"/>
        <v>801613.06021475024</v>
      </c>
      <c r="I70" s="2">
        <f t="shared" si="6"/>
        <v>120241.95903221253</v>
      </c>
      <c r="J70" s="2">
        <f t="shared" si="7"/>
        <v>60922.592576321018</v>
      </c>
      <c r="K70" s="2">
        <f t="shared" si="8"/>
        <v>64129.044817180024</v>
      </c>
      <c r="L70" s="2">
        <f t="shared" si="9"/>
        <v>245293.59642571356</v>
      </c>
    </row>
    <row r="71" spans="1:17" s="3" customFormat="1" ht="12" x14ac:dyDescent="0.2">
      <c r="A71" s="6" t="s">
        <v>33</v>
      </c>
      <c r="B71" s="8">
        <v>12</v>
      </c>
      <c r="C71" s="8" t="s">
        <v>38</v>
      </c>
      <c r="D71" s="2">
        <f t="shared" si="10"/>
        <v>360129.8440115609</v>
      </c>
      <c r="E71" s="2">
        <f t="shared" si="11"/>
        <v>264253.16640582884</v>
      </c>
      <c r="F71" s="2">
        <f t="shared" si="11"/>
        <v>78933.623460248025</v>
      </c>
      <c r="G71" s="2">
        <f t="shared" si="12"/>
        <v>55277.601551277359</v>
      </c>
      <c r="H71" s="2">
        <f t="shared" si="5"/>
        <v>758594.23542891513</v>
      </c>
      <c r="I71" s="2">
        <f t="shared" si="6"/>
        <v>113789.13531433727</v>
      </c>
      <c r="J71" s="2">
        <f t="shared" si="7"/>
        <v>57653.161892597549</v>
      </c>
      <c r="K71" s="2">
        <f t="shared" si="8"/>
        <v>60687.538834313214</v>
      </c>
      <c r="L71" s="2">
        <f t="shared" si="9"/>
        <v>232129.83604124803</v>
      </c>
    </row>
    <row r="72" spans="1:17" s="3" customFormat="1" ht="12" x14ac:dyDescent="0.2">
      <c r="A72" s="6" t="s">
        <v>33</v>
      </c>
      <c r="B72" s="8">
        <v>13</v>
      </c>
      <c r="C72" s="8" t="s">
        <v>38</v>
      </c>
      <c r="D72" s="2">
        <f t="shared" si="10"/>
        <v>333440.41257906461</v>
      </c>
      <c r="E72" s="2">
        <f t="shared" si="11"/>
        <v>196643.38944534288</v>
      </c>
      <c r="F72" s="2">
        <f t="shared" si="11"/>
        <v>76598.102680730619</v>
      </c>
      <c r="G72" s="2">
        <f t="shared" si="12"/>
        <v>55277.601551277359</v>
      </c>
      <c r="H72" s="2">
        <f t="shared" si="5"/>
        <v>661959.50625641551</v>
      </c>
      <c r="I72" s="2">
        <f t="shared" si="6"/>
        <v>99293.925938462329</v>
      </c>
      <c r="J72" s="2">
        <f t="shared" si="7"/>
        <v>50308.922475487576</v>
      </c>
      <c r="K72" s="2">
        <f t="shared" si="8"/>
        <v>52956.760500513243</v>
      </c>
      <c r="L72" s="2">
        <f t="shared" si="9"/>
        <v>202559.60891446314</v>
      </c>
    </row>
    <row r="73" spans="1:17" s="3" customFormat="1" ht="12" x14ac:dyDescent="0.2">
      <c r="A73" s="6" t="s">
        <v>40</v>
      </c>
      <c r="B73" s="8">
        <v>14</v>
      </c>
      <c r="C73" s="8" t="s">
        <v>38</v>
      </c>
      <c r="D73" s="2">
        <f t="shared" si="10"/>
        <v>308690.63055232906</v>
      </c>
      <c r="E73" s="2">
        <f t="shared" si="11"/>
        <v>148540.80613634389</v>
      </c>
      <c r="F73" s="2">
        <f t="shared" si="11"/>
        <v>75986.848401495779</v>
      </c>
      <c r="G73" s="2">
        <f t="shared" si="12"/>
        <v>55277.601551277359</v>
      </c>
      <c r="H73" s="2">
        <f t="shared" si="5"/>
        <v>588495.88664144604</v>
      </c>
      <c r="I73" s="2">
        <f t="shared" si="6"/>
        <v>88274.382996216897</v>
      </c>
      <c r="J73" s="2">
        <f t="shared" si="7"/>
        <v>44725.687384749901</v>
      </c>
      <c r="K73" s="2">
        <f t="shared" si="8"/>
        <v>47079.670931315683</v>
      </c>
      <c r="L73" s="2">
        <f t="shared" si="9"/>
        <v>180079.74131228248</v>
      </c>
    </row>
    <row r="74" spans="1:17" s="3" customFormat="1" ht="12" x14ac:dyDescent="0.2"/>
    <row r="75" spans="1:17" x14ac:dyDescent="0.25">
      <c r="A75" s="3"/>
      <c r="B75" s="10"/>
      <c r="C75" s="1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3"/>
      <c r="B76" s="10"/>
      <c r="C76" s="1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x14ac:dyDescent="0.25">
      <c r="A80" s="3"/>
      <c r="B80" s="25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1"/>
      <c r="B81" s="10"/>
      <c r="C81" s="2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3"/>
      <c r="B82" s="25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</sheetData>
  <mergeCells count="7">
    <mergeCell ref="A56:J56"/>
    <mergeCell ref="A57:J57"/>
    <mergeCell ref="A6:Q6"/>
    <mergeCell ref="A9:C9"/>
    <mergeCell ref="A26:F26"/>
    <mergeCell ref="A38:B38"/>
    <mergeCell ref="A55:J55"/>
  </mergeCells>
  <pageMargins left="0.7" right="0.7" top="0.75" bottom="0.75" header="0.3" footer="0.3"/>
  <pageSetup paperSize="14" scale="4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AÑO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2021-01-08T18:51:12Z</cp:lastPrinted>
  <dcterms:created xsi:type="dcterms:W3CDTF">2016-07-29T12:41:15Z</dcterms:created>
  <dcterms:modified xsi:type="dcterms:W3CDTF">2023-04-18T17:33:04Z</dcterms:modified>
</cp:coreProperties>
</file>