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ntrol\Ejecución Presupuestaria\06 Ejecución Presupestaria 2023\4° Trimestre 2023\"/>
    </mc:Choice>
  </mc:AlternateContent>
  <xr:revisionPtr revIDLastSave="0" documentId="13_ncr:1_{BD498EFF-8606-4F43-9636-BE0022E864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arto Informe Trimestral" sheetId="1" r:id="rId1"/>
  </sheets>
  <calcPr calcId="181029"/>
</workbook>
</file>

<file path=xl/calcChain.xml><?xml version="1.0" encoding="utf-8"?>
<calcChain xmlns="http://schemas.openxmlformats.org/spreadsheetml/2006/main">
  <c r="L96" i="1" l="1"/>
  <c r="L83" i="1"/>
  <c r="G119" i="1"/>
  <c r="H119" i="1"/>
  <c r="I119" i="1"/>
  <c r="J119" i="1"/>
  <c r="G117" i="1"/>
  <c r="H117" i="1"/>
  <c r="I117" i="1"/>
  <c r="J117" i="1"/>
  <c r="G114" i="1"/>
  <c r="H114" i="1"/>
  <c r="I114" i="1"/>
  <c r="J114" i="1"/>
  <c r="G111" i="1"/>
  <c r="H111" i="1"/>
  <c r="I111" i="1"/>
  <c r="J111" i="1"/>
  <c r="G106" i="1"/>
  <c r="H106" i="1"/>
  <c r="I106" i="1"/>
  <c r="J106" i="1"/>
  <c r="G104" i="1"/>
  <c r="H104" i="1"/>
  <c r="I104" i="1"/>
  <c r="J104" i="1"/>
  <c r="G95" i="1"/>
  <c r="H95" i="1"/>
  <c r="I95" i="1"/>
  <c r="J95" i="1"/>
  <c r="G84" i="1"/>
  <c r="H84" i="1"/>
  <c r="I84" i="1"/>
  <c r="J84" i="1"/>
  <c r="G82" i="1"/>
  <c r="H82" i="1"/>
  <c r="I82" i="1"/>
  <c r="J82" i="1"/>
  <c r="G75" i="1"/>
  <c r="H75" i="1"/>
  <c r="I75" i="1"/>
  <c r="J75" i="1"/>
  <c r="G65" i="1"/>
  <c r="H65" i="1"/>
  <c r="I65" i="1"/>
  <c r="J65" i="1"/>
  <c r="G61" i="1"/>
  <c r="H61" i="1"/>
  <c r="I61" i="1"/>
  <c r="J61" i="1"/>
  <c r="G48" i="1"/>
  <c r="H48" i="1"/>
  <c r="I48" i="1"/>
  <c r="J48" i="1"/>
  <c r="G43" i="1"/>
  <c r="H43" i="1"/>
  <c r="I43" i="1"/>
  <c r="J43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95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43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9" i="1"/>
  <c r="G31" i="1"/>
  <c r="H31" i="1"/>
  <c r="I31" i="1"/>
  <c r="J31" i="1"/>
  <c r="G28" i="1"/>
  <c r="H28" i="1"/>
  <c r="I28" i="1"/>
  <c r="J28" i="1"/>
  <c r="G24" i="1"/>
  <c r="H24" i="1"/>
  <c r="I24" i="1"/>
  <c r="J24" i="1"/>
  <c r="G18" i="1"/>
  <c r="H18" i="1"/>
  <c r="I18" i="1"/>
  <c r="J18" i="1"/>
  <c r="G15" i="1"/>
  <c r="H15" i="1"/>
  <c r="I15" i="1"/>
  <c r="J15" i="1"/>
  <c r="G13" i="1"/>
  <c r="H13" i="1"/>
  <c r="I13" i="1"/>
  <c r="J13" i="1"/>
  <c r="G9" i="1"/>
  <c r="H9" i="1"/>
  <c r="I9" i="1"/>
  <c r="J9" i="1"/>
  <c r="H103" i="1" l="1"/>
  <c r="G64" i="1"/>
  <c r="G113" i="1"/>
  <c r="L82" i="1"/>
  <c r="J103" i="1"/>
  <c r="I103" i="1"/>
  <c r="J113" i="1"/>
  <c r="I64" i="1"/>
  <c r="I113" i="1"/>
  <c r="J64" i="1"/>
  <c r="H64" i="1"/>
  <c r="H113" i="1"/>
  <c r="G103" i="1"/>
  <c r="F114" i="1" l="1"/>
  <c r="F95" i="1"/>
  <c r="L29" i="1" l="1"/>
  <c r="F119" i="1" l="1"/>
  <c r="F117" i="1"/>
  <c r="F111" i="1"/>
  <c r="F106" i="1"/>
  <c r="F104" i="1"/>
  <c r="F84" i="1"/>
  <c r="F82" i="1"/>
  <c r="F75" i="1"/>
  <c r="F65" i="1"/>
  <c r="F61" i="1"/>
  <c r="F48" i="1"/>
  <c r="F43" i="1"/>
  <c r="F31" i="1"/>
  <c r="F28" i="1"/>
  <c r="F24" i="1"/>
  <c r="F18" i="1"/>
  <c r="F15" i="1"/>
  <c r="F13" i="1"/>
  <c r="F9" i="1"/>
  <c r="K97" i="1"/>
  <c r="F103" i="1" l="1"/>
  <c r="L113" i="1"/>
  <c r="F113" i="1"/>
  <c r="F64" i="1"/>
  <c r="G122" i="1"/>
  <c r="H122" i="1"/>
  <c r="K27" i="1"/>
  <c r="K25" i="1"/>
  <c r="K13" i="1"/>
  <c r="K14" i="1"/>
  <c r="J34" i="1"/>
  <c r="F34" i="1"/>
  <c r="M122" i="1"/>
  <c r="K118" i="1"/>
  <c r="K62" i="1"/>
  <c r="L62" i="1"/>
  <c r="K117" i="1"/>
  <c r="M34" i="1"/>
  <c r="K16" i="1"/>
  <c r="K17" i="1"/>
  <c r="K19" i="1"/>
  <c r="H34" i="1"/>
  <c r="G34" i="1"/>
  <c r="I34" i="1"/>
  <c r="K15" i="1"/>
  <c r="K18" i="1"/>
  <c r="L25" i="1"/>
  <c r="L43" i="1"/>
  <c r="K77" i="1"/>
  <c r="L117" i="1"/>
  <c r="L102" i="1"/>
  <c r="L118" i="1"/>
  <c r="K43" i="1"/>
  <c r="K33" i="1"/>
  <c r="L32" i="1"/>
  <c r="L77" i="1"/>
  <c r="K116" i="1"/>
  <c r="K120" i="1"/>
  <c r="L31" i="1"/>
  <c r="K114" i="1"/>
  <c r="K119" i="1"/>
  <c r="L33" i="1"/>
  <c r="L116" i="1"/>
  <c r="L97" i="1"/>
  <c r="L105" i="1"/>
  <c r="L110" i="1"/>
  <c r="L115" i="1"/>
  <c r="L121" i="1"/>
  <c r="L87" i="1"/>
  <c r="K87" i="1"/>
  <c r="L86" i="1"/>
  <c r="K86" i="1"/>
  <c r="L85" i="1"/>
  <c r="K85" i="1"/>
  <c r="L81" i="1"/>
  <c r="K81" i="1"/>
  <c r="L80" i="1"/>
  <c r="K80" i="1"/>
  <c r="L79" i="1"/>
  <c r="K79" i="1"/>
  <c r="L78" i="1"/>
  <c r="K78" i="1"/>
  <c r="L76" i="1"/>
  <c r="K76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3" i="1"/>
  <c r="K63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7" i="1"/>
  <c r="K47" i="1"/>
  <c r="L46" i="1"/>
  <c r="K46" i="1"/>
  <c r="L45" i="1"/>
  <c r="K45" i="1"/>
  <c r="L44" i="1"/>
  <c r="K44" i="1"/>
  <c r="L120" i="1"/>
  <c r="L109" i="1"/>
  <c r="K109" i="1"/>
  <c r="L108" i="1"/>
  <c r="K108" i="1"/>
  <c r="L107" i="1"/>
  <c r="K107" i="1"/>
  <c r="L101" i="1"/>
  <c r="K101" i="1"/>
  <c r="L100" i="1"/>
  <c r="K100" i="1"/>
  <c r="L99" i="1"/>
  <c r="K99" i="1"/>
  <c r="L98" i="1"/>
  <c r="K98" i="1"/>
  <c r="K95" i="1"/>
  <c r="K65" i="1"/>
  <c r="L84" i="1"/>
  <c r="L114" i="1"/>
  <c r="L119" i="1"/>
  <c r="K48" i="1"/>
  <c r="L61" i="1"/>
  <c r="L65" i="1"/>
  <c r="L95" i="1"/>
  <c r="K84" i="1"/>
  <c r="L48" i="1"/>
  <c r="L75" i="1"/>
  <c r="K106" i="1"/>
  <c r="K75" i="1"/>
  <c r="K61" i="1"/>
  <c r="L104" i="1"/>
  <c r="L106" i="1"/>
  <c r="K30" i="1"/>
  <c r="L30" i="1"/>
  <c r="K10" i="1"/>
  <c r="L10" i="1"/>
  <c r="L23" i="1"/>
  <c r="K23" i="1"/>
  <c r="L22" i="1"/>
  <c r="K22" i="1"/>
  <c r="K26" i="1"/>
  <c r="L26" i="1"/>
  <c r="K20" i="1"/>
  <c r="L20" i="1"/>
  <c r="L19" i="1"/>
  <c r="L17" i="1"/>
  <c r="K21" i="1"/>
  <c r="L21" i="1"/>
  <c r="L14" i="1"/>
  <c r="L13" i="1"/>
  <c r="L12" i="1"/>
  <c r="K12" i="1"/>
  <c r="L11" i="1"/>
  <c r="K11" i="1"/>
  <c r="L16" i="1"/>
  <c r="L15" i="1"/>
  <c r="L24" i="1"/>
  <c r="K24" i="1"/>
  <c r="L9" i="1"/>
  <c r="K9" i="1"/>
  <c r="L18" i="1"/>
  <c r="K28" i="1"/>
  <c r="L28" i="1"/>
  <c r="L103" i="1" l="1"/>
  <c r="K103" i="1"/>
  <c r="I122" i="1"/>
  <c r="K113" i="1"/>
  <c r="L64" i="1"/>
  <c r="F122" i="1"/>
  <c r="K64" i="1"/>
  <c r="J122" i="1"/>
  <c r="N122" i="1"/>
  <c r="N34" i="1"/>
  <c r="L34" i="1"/>
  <c r="K34" i="1"/>
  <c r="K122" i="1" l="1"/>
  <c r="L122" i="1"/>
</calcChain>
</file>

<file path=xl/sharedStrings.xml><?xml version="1.0" encoding="utf-8"?>
<sst xmlns="http://schemas.openxmlformats.org/spreadsheetml/2006/main" count="335" uniqueCount="227">
  <si>
    <t xml:space="preserve">INFORME PRESUPUESTARIO </t>
  </si>
  <si>
    <t>Avance %</t>
  </si>
  <si>
    <t>03</t>
  </si>
  <si>
    <t>Tributos sobre uso de Bs. Y Realiz. de Act.</t>
  </si>
  <si>
    <t>01</t>
  </si>
  <si>
    <t>Patentes y Tasa por Derechos</t>
  </si>
  <si>
    <t>02</t>
  </si>
  <si>
    <t>Permisos y Licencias</t>
  </si>
  <si>
    <t>Part.Impto. Territorial</t>
  </si>
  <si>
    <t>05</t>
  </si>
  <si>
    <t>Transferencias Corrientes</t>
  </si>
  <si>
    <t xml:space="preserve">03 </t>
  </si>
  <si>
    <t>De Otras Entidades públicas</t>
  </si>
  <si>
    <t>06</t>
  </si>
  <si>
    <t>Rentas de Propiedad</t>
  </si>
  <si>
    <t>Arriendo de Activos No Financieros</t>
  </si>
  <si>
    <t>Intereses</t>
  </si>
  <si>
    <t>08</t>
  </si>
  <si>
    <t>Otros Ingresos Corrientes</t>
  </si>
  <si>
    <t>Recuperación y reembolsos por licencias médicas</t>
  </si>
  <si>
    <t>Multas y Sanciones Pecuniarias</t>
  </si>
  <si>
    <t>Part.F.C.M. At.38 D.L. N°3.063,de1979</t>
  </si>
  <si>
    <t>04</t>
  </si>
  <si>
    <t>Fondos de Terceros</t>
  </si>
  <si>
    <t>Otros</t>
  </si>
  <si>
    <t>Venta de Activos No Financieros</t>
  </si>
  <si>
    <t>Vehículos</t>
  </si>
  <si>
    <t>Mobiliario y Otros</t>
  </si>
  <si>
    <t>12</t>
  </si>
  <si>
    <t>Recuperación de Préstamos</t>
  </si>
  <si>
    <t>10</t>
  </si>
  <si>
    <t>Ingresos por Percibir</t>
  </si>
  <si>
    <t>15</t>
  </si>
  <si>
    <t>Saldo Inicial de Caja</t>
  </si>
  <si>
    <t>TOTAL GENERAL</t>
  </si>
  <si>
    <t>Personal a Contrata</t>
  </si>
  <si>
    <t>Otras Remuneraciones</t>
  </si>
  <si>
    <t>22</t>
  </si>
  <si>
    <t>Alimentos y Bebidas</t>
  </si>
  <si>
    <t>Textiles, Vestuario y Calzado</t>
  </si>
  <si>
    <t>Servicios Básicos</t>
  </si>
  <si>
    <t>07</t>
  </si>
  <si>
    <t>Publicidad y Difusión</t>
  </si>
  <si>
    <t>Servicios Generales</t>
  </si>
  <si>
    <t>09</t>
  </si>
  <si>
    <t>Arriendos</t>
  </si>
  <si>
    <t>Servicios Financieros y de Seguros</t>
  </si>
  <si>
    <t>23</t>
  </si>
  <si>
    <t>24</t>
  </si>
  <si>
    <t>Al Sector Privado</t>
  </si>
  <si>
    <t>001</t>
  </si>
  <si>
    <t>002</t>
  </si>
  <si>
    <t>003</t>
  </si>
  <si>
    <t>004</t>
  </si>
  <si>
    <t>005</t>
  </si>
  <si>
    <t>006</t>
  </si>
  <si>
    <t>007</t>
  </si>
  <si>
    <t>008</t>
  </si>
  <si>
    <t>999</t>
  </si>
  <si>
    <t>Otras Transferencias al Sector Privado</t>
  </si>
  <si>
    <t>080</t>
  </si>
  <si>
    <t>090</t>
  </si>
  <si>
    <t>091</t>
  </si>
  <si>
    <t>092</t>
  </si>
  <si>
    <t>100</t>
  </si>
  <si>
    <t>26</t>
  </si>
  <si>
    <t>Devoluciones</t>
  </si>
  <si>
    <t>29</t>
  </si>
  <si>
    <t>Máquinas y Equipos</t>
  </si>
  <si>
    <t>Equipos Informáticos</t>
  </si>
  <si>
    <t>Programas Informáticos</t>
  </si>
  <si>
    <t>31</t>
  </si>
  <si>
    <t>Estudios Básicos</t>
  </si>
  <si>
    <t>Consultorías</t>
  </si>
  <si>
    <t>Proyectos</t>
  </si>
  <si>
    <t>Obras Civiles</t>
  </si>
  <si>
    <t>Equipamiento</t>
  </si>
  <si>
    <t>33</t>
  </si>
  <si>
    <t>34</t>
  </si>
  <si>
    <t>Cuenta</t>
  </si>
  <si>
    <t>03.01</t>
  </si>
  <si>
    <t>03.02</t>
  </si>
  <si>
    <t>03.03</t>
  </si>
  <si>
    <t>05.03</t>
  </si>
  <si>
    <t>06.01</t>
  </si>
  <si>
    <t>06.03</t>
  </si>
  <si>
    <t>08.01</t>
  </si>
  <si>
    <t>08.02</t>
  </si>
  <si>
    <t>08.03</t>
  </si>
  <si>
    <t>08.04</t>
  </si>
  <si>
    <t>08.99</t>
  </si>
  <si>
    <t>10.03</t>
  </si>
  <si>
    <t>10.04</t>
  </si>
  <si>
    <t>12.10</t>
  </si>
  <si>
    <t>21</t>
  </si>
  <si>
    <t>21.01</t>
  </si>
  <si>
    <t>21.02</t>
  </si>
  <si>
    <t>21.03</t>
  </si>
  <si>
    <t>21.04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</si>
  <si>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</si>
  <si>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</si>
  <si>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</si>
  <si>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</si>
  <si>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</si>
  <si>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</si>
  <si>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</si>
  <si>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</si>
  <si>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</si>
  <si>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</si>
  <si>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</si>
  <si>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</si>
  <si>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24.01</t>
  </si>
  <si>
    <t>24.01.001</t>
  </si>
  <si>
    <t>24.01.002</t>
  </si>
  <si>
    <t>24.01.003</t>
  </si>
  <si>
    <t>24.01.004</t>
  </si>
  <si>
    <t>24.01.006</t>
  </si>
  <si>
    <t>24.01.005</t>
  </si>
  <si>
    <t>24.01.007</t>
  </si>
  <si>
    <t>24.01.008</t>
  </si>
  <si>
    <t>24.01.999</t>
  </si>
  <si>
    <t>24.03</t>
  </si>
  <si>
    <t>24.03.002</t>
  </si>
  <si>
    <t>24.03.080</t>
  </si>
  <si>
    <t>24.03.090</t>
  </si>
  <si>
    <t>24.03.091</t>
  </si>
  <si>
    <t>24.03.092</t>
  </si>
  <si>
    <t>24.03.100</t>
  </si>
  <si>
    <t>26.01</t>
  </si>
  <si>
    <t>26.02</t>
  </si>
  <si>
    <t>26.04</t>
  </si>
  <si>
    <t>29.03</t>
  </si>
  <si>
    <t>29.04</t>
  </si>
  <si>
    <t>29.05</t>
  </si>
  <si>
    <t>29.06</t>
  </si>
  <si>
    <t>29.07</t>
  </si>
  <si>
    <t>31.01</t>
  </si>
  <si>
    <t>31.01.002</t>
  </si>
  <si>
    <t>31.02</t>
  </si>
  <si>
    <t>31.02.002</t>
  </si>
  <si>
    <t>31.02.004</t>
  </si>
  <si>
    <t>31.02.005</t>
  </si>
  <si>
    <t>32.06</t>
  </si>
  <si>
    <t>33.01.003</t>
  </si>
  <si>
    <t>33.03</t>
  </si>
  <si>
    <t>34.01</t>
  </si>
  <si>
    <t>Sub</t>
  </si>
  <si>
    <t>Item</t>
  </si>
  <si>
    <t>Asig</t>
  </si>
  <si>
    <t>Ingreso</t>
  </si>
  <si>
    <t>Inicial M$</t>
  </si>
  <si>
    <t>Vigente M$</t>
  </si>
  <si>
    <t>Acumulado M$</t>
  </si>
  <si>
    <t>Percibido M$</t>
  </si>
  <si>
    <t>Ingresos</t>
  </si>
  <si>
    <t>Nombre Cuenta</t>
  </si>
  <si>
    <t>Devengado M$</t>
  </si>
  <si>
    <t>C x P Gastos en Personal</t>
  </si>
  <si>
    <t>Personal de Planta</t>
  </si>
  <si>
    <t>Otras Gastos en Personal</t>
  </si>
  <si>
    <t>C x P Bienes y Servicios de Consumo</t>
  </si>
  <si>
    <t>Combustibles y Lubricantes</t>
  </si>
  <si>
    <t>Materiales de Uso o Consumo</t>
  </si>
  <si>
    <t>Mantenimiento y Reparaciones</t>
  </si>
  <si>
    <t>Servicios Técnicos y Profesionales</t>
  </si>
  <si>
    <t>Otros Gastos en Bienes y Servicios  de Consumo</t>
  </si>
  <si>
    <t>C x P Prestaciones de Seguridad Social</t>
  </si>
  <si>
    <t>C x P Transferencias Corrientes</t>
  </si>
  <si>
    <t>Fondos de Emergencia ¹</t>
  </si>
  <si>
    <t xml:space="preserve">Educación  Personas Jurídicas Privadas, Art. 13, </t>
  </si>
  <si>
    <t>Salud  Personas Jurídicas Privadas, Art. 13, D.F.</t>
  </si>
  <si>
    <t>Organizaciones Comunitarias ¹</t>
  </si>
  <si>
    <t>Otras Personas Jurídicas Privadas ¹</t>
  </si>
  <si>
    <t>Voluntariado ¹</t>
  </si>
  <si>
    <t>Asistencia Social a Personas Naturales ¹</t>
  </si>
  <si>
    <t>Premios y Otros ¹</t>
  </si>
  <si>
    <t>Otras Transferencias al Sector Privado ¹</t>
  </si>
  <si>
    <t>A  Otras  Entidades  Públicas</t>
  </si>
  <si>
    <t>Alos Servicios de Salud ¹</t>
  </si>
  <si>
    <t>A las Asociaciones ¹</t>
  </si>
  <si>
    <t>Al Fondo Común Municipal  Permisos de Circulación ¹</t>
  </si>
  <si>
    <t>Al Fondo Común Municipal  Patentes Municipales ¹</t>
  </si>
  <si>
    <t>Al Fondo Común Municipal  Multas ¹</t>
  </si>
  <si>
    <t>A Otras Municipalidades</t>
  </si>
  <si>
    <t>C x P Otros Gastos Corrientes</t>
  </si>
  <si>
    <t>Compensaciones por daños a terceros y/o a la propi</t>
  </si>
  <si>
    <t>Aplicación Fondos de Terceros</t>
  </si>
  <si>
    <t>C x P Adquisición de Activos no Financieros</t>
  </si>
  <si>
    <t>C x P Iniciativas de Inversión</t>
  </si>
  <si>
    <t>C x P Transferencias de Capital</t>
  </si>
  <si>
    <t>C x P Servicio de la Deuda</t>
  </si>
  <si>
    <t>Deuda Flotante</t>
  </si>
  <si>
    <t>Prestaciones Sociales del Empleador</t>
  </si>
  <si>
    <t>Percibido/inicial</t>
  </si>
  <si>
    <t>Devengado/inicial</t>
  </si>
  <si>
    <t>Devengado/vigente</t>
  </si>
  <si>
    <t>C x C Transferencias para Gastos de Capital</t>
  </si>
  <si>
    <t>De Otras Entidades Públicas</t>
  </si>
  <si>
    <t>Gastos</t>
  </si>
  <si>
    <t>Por Anticipos a Contratistas</t>
  </si>
  <si>
    <t>Gastos Administrativos</t>
  </si>
  <si>
    <t>Amortización Deuda Interna</t>
  </si>
  <si>
    <t>DIRECCION DE SECPLA</t>
  </si>
  <si>
    <t>Organizaciones Comunitarias</t>
  </si>
  <si>
    <t>Gasto</t>
  </si>
  <si>
    <t>Otros Activos no Financieros</t>
  </si>
  <si>
    <t>Obligado M$</t>
  </si>
  <si>
    <t>A Otras Entidades Públicas</t>
  </si>
  <si>
    <t>099</t>
  </si>
  <si>
    <t>Prestaciones Previsionales</t>
  </si>
  <si>
    <t>C x P Íntegros al Fisco</t>
  </si>
  <si>
    <t>Otros Integros al Fisco</t>
  </si>
  <si>
    <t>C x P Préstamos</t>
  </si>
  <si>
    <t>Por  Anticipos  a Contratistas</t>
  </si>
  <si>
    <t>Edificios</t>
  </si>
  <si>
    <t>Al 31 de Diciembre de 2023</t>
  </si>
  <si>
    <t>Devengado a Diciembre 2022 M$</t>
  </si>
  <si>
    <t>Percibido a Diciembre 2022 M$</t>
  </si>
  <si>
    <t>ANEXO 1</t>
  </si>
  <si>
    <t>Percibido a 
Diciembre 2022 M$</t>
  </si>
  <si>
    <t>Valor Real 
Ingreso (3,9%)</t>
  </si>
  <si>
    <t>Percibido/
Vigente</t>
  </si>
  <si>
    <t>Presupuesto 
2023</t>
  </si>
  <si>
    <t>Valor Real 
Gasto (3,9%)</t>
  </si>
  <si>
    <t>Devengado a 
Diciembre 2022 M$</t>
  </si>
  <si>
    <t>Devengado/
Vigente</t>
  </si>
  <si>
    <t>Devengado a Diciembre 
2022 M$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</si>
</sst>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\ * #,##0.00_-;\-&quot;$&quot;\ * #,##0.00_-;_-&quot;$&quot;\ * &quot;-&quot;??_-;_-@_-"/>
    <numFmt numFmtId="165" formatCode="0.0%"/>
    <numFmt numFmtId="166" formatCode="_-&quot;$&quot;\ * #,##0_-;\-&quot;$&quot;\ * #,##0_-;_-&quot;$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6.95"/>
      <color indexed="8"/>
      <name val="Times New Roman"/>
      <family val="1"/>
    </font>
    <font>
      <b/>
      <sz val="11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97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3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1" xfId="0" quotePrefix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quotePrefix="1" applyFont="1" applyFill="1" applyBorder="1" applyAlignment="1">
      <alignment horizontal="center" vertical="center"/>
    </xf>
    <xf numFmtId="0" fontId="6" fillId="2" borderId="10" xfId="0" quotePrefix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9" fontId="3" fillId="2" borderId="0" xfId="1" applyFont="1" applyFill="1" applyBorder="1" applyAlignment="1">
      <alignment horizontal="center" vertical="center"/>
    </xf>
    <xf numFmtId="0" fontId="6" fillId="0" borderId="3" xfId="0" quotePrefix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quotePrefix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66" fontId="8" fillId="0" borderId="3" xfId="2" applyNumberFormat="1" applyFont="1" applyFill="1" applyBorder="1" applyAlignment="1">
      <alignment horizontal="right" vertical="center"/>
    </xf>
    <xf numFmtId="0" fontId="6" fillId="0" borderId="4" xfId="0" quotePrefix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66" fontId="4" fillId="0" borderId="3" xfId="2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0" fontId="6" fillId="2" borderId="23" xfId="0" quotePrefix="1" applyFont="1" applyFill="1" applyBorder="1" applyAlignment="1">
      <alignment horizontal="center" vertical="center"/>
    </xf>
    <xf numFmtId="0" fontId="6" fillId="2" borderId="20" xfId="0" quotePrefix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3" fillId="0" borderId="22" xfId="1" applyNumberFormat="1" applyFont="1" applyFill="1" applyBorder="1" applyAlignment="1">
      <alignment horizontal="center" vertical="center"/>
    </xf>
    <xf numFmtId="165" fontId="3" fillId="2" borderId="22" xfId="1" applyNumberFormat="1" applyFont="1" applyFill="1" applyBorder="1" applyAlignment="1">
      <alignment horizontal="center" vertical="center"/>
    </xf>
    <xf numFmtId="165" fontId="3" fillId="2" borderId="25" xfId="1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166" fontId="4" fillId="0" borderId="5" xfId="2" applyNumberFormat="1" applyFont="1" applyFill="1" applyBorder="1" applyAlignment="1">
      <alignment horizontal="right" vertical="center"/>
    </xf>
    <xf numFmtId="166" fontId="4" fillId="0" borderId="20" xfId="2" applyNumberFormat="1" applyFont="1" applyFill="1" applyBorder="1" applyAlignment="1">
      <alignment horizontal="right" vertical="center"/>
    </xf>
    <xf numFmtId="166" fontId="8" fillId="0" borderId="20" xfId="2" applyNumberFormat="1" applyFont="1" applyFill="1" applyBorder="1" applyAlignment="1">
      <alignment horizontal="right" vertical="center"/>
    </xf>
    <xf numFmtId="166" fontId="4" fillId="0" borderId="22" xfId="2" applyNumberFormat="1" applyFont="1" applyFill="1" applyBorder="1" applyAlignment="1">
      <alignment horizontal="right" vertical="center"/>
    </xf>
    <xf numFmtId="166" fontId="4" fillId="0" borderId="0" xfId="2" applyNumberFormat="1" applyFont="1" applyFill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66" fontId="4" fillId="0" borderId="25" xfId="2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vertical="center"/>
    </xf>
    <xf numFmtId="166" fontId="8" fillId="0" borderId="9" xfId="2" applyNumberFormat="1" applyFont="1" applyFill="1" applyBorder="1" applyAlignment="1">
      <alignment horizontal="right" vertical="center"/>
    </xf>
    <xf numFmtId="165" fontId="3" fillId="2" borderId="9" xfId="1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165" fontId="3" fillId="0" borderId="9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center" vertical="center"/>
    </xf>
    <xf numFmtId="166" fontId="4" fillId="0" borderId="24" xfId="2" applyNumberFormat="1" applyFont="1" applyFill="1" applyBorder="1" applyAlignment="1">
      <alignment horizontal="right" vertical="center"/>
    </xf>
    <xf numFmtId="166" fontId="0" fillId="0" borderId="0" xfId="0" applyNumberFormat="1" applyAlignment="1">
      <alignment vertical="center"/>
    </xf>
    <xf numFmtId="166" fontId="4" fillId="0" borderId="9" xfId="2" applyNumberFormat="1" applyFont="1" applyFill="1" applyBorder="1" applyAlignment="1">
      <alignment horizontal="right" vertical="center"/>
    </xf>
    <xf numFmtId="166" fontId="0" fillId="2" borderId="0" xfId="0" applyNumberForma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7" fillId="4" borderId="13" xfId="0" applyFont="1" applyFill="1" applyBorder="1" applyAlignment="1">
      <alignment horizontal="center" vertical="center" textRotation="90"/>
    </xf>
    <xf numFmtId="0" fontId="7" fillId="4" borderId="19" xfId="0" applyFont="1" applyFill="1" applyBorder="1" applyAlignment="1">
      <alignment horizontal="center" vertical="center" textRotation="90"/>
    </xf>
    <xf numFmtId="0" fontId="7" fillId="4" borderId="14" xfId="0" applyFont="1" applyFill="1" applyBorder="1" applyAlignment="1">
      <alignment horizontal="center" vertical="center" textRotation="90"/>
    </xf>
    <xf numFmtId="0" fontId="7" fillId="4" borderId="0" xfId="0" applyFont="1" applyFill="1" applyAlignment="1">
      <alignment horizontal="center" vertical="center" textRotation="90"/>
    </xf>
    <xf numFmtId="0" fontId="7" fillId="3" borderId="14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 textRotation="90"/>
    </xf>
    <xf numFmtId="0" fontId="7" fillId="4" borderId="17" xfId="0" applyFont="1" applyFill="1" applyBorder="1" applyAlignment="1">
      <alignment horizontal="center" vertical="center" textRotation="90"/>
    </xf>
    <xf numFmtId="0" fontId="13" fillId="2" borderId="0" xfId="0" applyFont="1" applyFill="1" applyAlignment="1">
      <alignment horizontal="center" vertical="center"/>
    </xf>
    <xf numFmtId="0" fontId="7" fillId="5" borderId="18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</cellXfs>
  <cellStyles count="4">
    <cellStyle name="Moneda" xfId="2" builtinId="4"/>
    <cellStyle name="Normal" xfId="0" builtinId="0"/>
    <cellStyle name="Normal 2" xfId="3" xr:uid="{00000000-0005-0000-0000-000002000000}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5"/>
  <sheetViews>
    <sheetView tabSelected="1" topLeftCell="B1" zoomScaleNormal="100" zoomScaleSheetLayoutView="85" workbookViewId="0">
      <selection activeCell="S100" sqref="S100"/>
    </sheetView>
  </sheetViews>
  <sheetFormatPr baseColWidth="10" defaultRowHeight="15" x14ac:dyDescent="0.25"/>
  <cols>
    <col min="1" max="1" width="11.42578125" style="3" hidden="1" customWidth="1"/>
    <col min="2" max="2" width="3.42578125" style="7" customWidth="1"/>
    <col min="3" max="3" width="3.5703125" style="7" customWidth="1"/>
    <col min="4" max="4" width="4.42578125" style="7" customWidth="1"/>
    <col min="5" max="5" width="47.85546875" style="3" customWidth="1"/>
    <col min="6" max="6" width="21.5703125" style="35" hidden="1" customWidth="1"/>
    <col min="7" max="7" width="14" style="35" customWidth="1"/>
    <col min="8" max="8" width="17.7109375" style="35" hidden="1" customWidth="1"/>
    <col min="9" max="9" width="1.28515625" style="35" hidden="1" customWidth="1"/>
    <col min="10" max="10" width="16.7109375" style="35" customWidth="1"/>
    <col min="11" max="11" width="14.85546875" style="3" hidden="1" customWidth="1"/>
    <col min="12" max="12" width="12.140625" style="3" customWidth="1"/>
    <col min="13" max="13" width="30.42578125" style="35" hidden="1" customWidth="1"/>
    <col min="14" max="14" width="24.5703125" style="35" customWidth="1"/>
    <col min="15" max="16384" width="11.42578125" style="3"/>
  </cols>
  <sheetData>
    <row r="1" spans="1:14" x14ac:dyDescent="0.25">
      <c r="F1" s="7"/>
      <c r="G1" s="7"/>
      <c r="H1" s="7"/>
      <c r="I1" s="7"/>
      <c r="J1" s="3"/>
      <c r="K1" s="7"/>
      <c r="M1" s="3"/>
      <c r="N1" s="3"/>
    </row>
    <row r="2" spans="1:14" ht="19.5" x14ac:dyDescent="0.25">
      <c r="B2" s="84" t="s">
        <v>202</v>
      </c>
      <c r="C2" s="84"/>
      <c r="D2" s="84"/>
      <c r="E2" s="84"/>
      <c r="F2" s="84"/>
      <c r="G2" s="84"/>
      <c r="H2" s="84"/>
      <c r="I2" s="84"/>
      <c r="J2" s="84"/>
      <c r="K2" s="61"/>
      <c r="M2" s="3"/>
      <c r="N2" s="92" t="s">
        <v>218</v>
      </c>
    </row>
    <row r="3" spans="1:14" x14ac:dyDescent="0.25">
      <c r="B3" s="4"/>
      <c r="C3" s="4"/>
      <c r="D3" s="4"/>
      <c r="E3" s="4"/>
      <c r="F3" s="4"/>
      <c r="G3" s="4"/>
      <c r="H3" s="4"/>
      <c r="I3" s="4"/>
      <c r="J3" s="4"/>
      <c r="K3" s="4"/>
      <c r="M3" s="4"/>
      <c r="N3" s="4"/>
    </row>
    <row r="4" spans="1:14" x14ac:dyDescent="0.25">
      <c r="B4" s="5"/>
      <c r="C4" s="5"/>
      <c r="D4" s="5"/>
      <c r="E4" s="6"/>
      <c r="F4" s="5"/>
      <c r="G4" s="5"/>
      <c r="H4" s="5"/>
      <c r="I4" s="5"/>
      <c r="J4" s="6"/>
      <c r="K4" s="5"/>
      <c r="M4" s="6"/>
      <c r="N4" s="6"/>
    </row>
    <row r="5" spans="1:14" ht="21" x14ac:dyDescent="0.25">
      <c r="E5" s="29" t="s">
        <v>0</v>
      </c>
      <c r="F5" s="3" t="s">
        <v>215</v>
      </c>
      <c r="G5" s="3"/>
      <c r="H5" s="7"/>
      <c r="I5" s="7"/>
      <c r="J5" s="29"/>
      <c r="K5" s="7"/>
      <c r="L5" s="6"/>
      <c r="M5" s="29"/>
      <c r="N5" s="29"/>
    </row>
    <row r="6" spans="1:14" ht="15.75" thickBot="1" x14ac:dyDescent="0.3">
      <c r="E6" s="6"/>
      <c r="F6" s="7"/>
      <c r="G6" s="7"/>
      <c r="H6" s="7"/>
      <c r="I6" s="7"/>
      <c r="J6" s="6"/>
      <c r="K6" s="7"/>
      <c r="L6" s="6"/>
      <c r="M6" s="6"/>
      <c r="N6" s="6"/>
    </row>
    <row r="7" spans="1:14" ht="30" x14ac:dyDescent="0.25">
      <c r="A7" s="8"/>
      <c r="B7" s="85" t="s">
        <v>146</v>
      </c>
      <c r="C7" s="87" t="s">
        <v>147</v>
      </c>
      <c r="D7" s="87" t="s">
        <v>148</v>
      </c>
      <c r="E7" s="25" t="s">
        <v>154</v>
      </c>
      <c r="F7" s="96" t="s">
        <v>222</v>
      </c>
      <c r="G7" s="96"/>
      <c r="H7" s="96"/>
      <c r="I7" s="25" t="s">
        <v>149</v>
      </c>
      <c r="J7" s="25" t="s">
        <v>149</v>
      </c>
      <c r="K7" s="27" t="s">
        <v>1</v>
      </c>
      <c r="L7" s="28" t="s">
        <v>1</v>
      </c>
      <c r="M7" s="69" t="s">
        <v>149</v>
      </c>
      <c r="N7" s="94" t="s">
        <v>220</v>
      </c>
    </row>
    <row r="8" spans="1:14" ht="52.5" customHeight="1" thickBot="1" x14ac:dyDescent="0.3">
      <c r="A8" s="9" t="s">
        <v>79</v>
      </c>
      <c r="B8" s="86"/>
      <c r="C8" s="88"/>
      <c r="D8" s="88"/>
      <c r="E8" s="45" t="s">
        <v>155</v>
      </c>
      <c r="F8" s="46" t="s">
        <v>150</v>
      </c>
      <c r="G8" s="46" t="s">
        <v>151</v>
      </c>
      <c r="H8" s="46" t="s">
        <v>152</v>
      </c>
      <c r="I8" s="45" t="s">
        <v>156</v>
      </c>
      <c r="J8" s="45" t="s">
        <v>153</v>
      </c>
      <c r="K8" s="43" t="s">
        <v>193</v>
      </c>
      <c r="L8" s="95" t="s">
        <v>221</v>
      </c>
      <c r="M8" s="70" t="s">
        <v>217</v>
      </c>
      <c r="N8" s="93" t="s">
        <v>219</v>
      </c>
    </row>
    <row r="9" spans="1:14" ht="22.5" customHeight="1" x14ac:dyDescent="0.25">
      <c r="A9" s="1" t="s">
        <v>2</v>
      </c>
      <c r="B9" s="16" t="s">
        <v>2</v>
      </c>
      <c r="C9" s="17"/>
      <c r="D9" s="18"/>
      <c r="E9" s="19" t="s">
        <v>3</v>
      </c>
      <c r="F9" s="62">
        <f>SUM(F10:F12)</f>
        <v>135858174</v>
      </c>
      <c r="G9" s="62">
        <f t="shared" ref="G9:J9" si="0">SUM(G10:G12)</f>
        <v>138625723</v>
      </c>
      <c r="H9" s="62">
        <f t="shared" si="0"/>
        <v>138625723</v>
      </c>
      <c r="I9" s="62">
        <f t="shared" si="0"/>
        <v>158982599.65000001</v>
      </c>
      <c r="J9" s="62">
        <f t="shared" si="0"/>
        <v>138858923.77000001</v>
      </c>
      <c r="K9" s="55">
        <f t="shared" ref="K9:K28" si="1">J9/F9</f>
        <v>1.0220873700981732</v>
      </c>
      <c r="L9" s="55">
        <f t="shared" ref="L9:L26" si="2">J9/G9</f>
        <v>1.0016822330297244</v>
      </c>
      <c r="M9" s="41">
        <v>120982132.03600001</v>
      </c>
      <c r="N9" s="41">
        <f>M9*1.039</f>
        <v>125700435.185404</v>
      </c>
    </row>
    <row r="10" spans="1:14" s="35" customFormat="1" ht="22.5" customHeight="1" x14ac:dyDescent="0.25">
      <c r="A10" s="34" t="s">
        <v>80</v>
      </c>
      <c r="B10" s="36"/>
      <c r="C10" s="31" t="s">
        <v>4</v>
      </c>
      <c r="D10" s="32"/>
      <c r="E10" s="37" t="s">
        <v>5</v>
      </c>
      <c r="F10" s="38">
        <v>83334174</v>
      </c>
      <c r="G10" s="38">
        <v>80914492</v>
      </c>
      <c r="H10" s="38">
        <v>80914492</v>
      </c>
      <c r="I10" s="38">
        <v>100668865.579</v>
      </c>
      <c r="J10" s="38">
        <v>80822873.866999999</v>
      </c>
      <c r="K10" s="55">
        <f t="shared" si="1"/>
        <v>0.96986470240888212</v>
      </c>
      <c r="L10" s="55">
        <f t="shared" si="2"/>
        <v>0.99886771663844842</v>
      </c>
      <c r="M10" s="38">
        <v>71753778.721000001</v>
      </c>
      <c r="N10" s="38">
        <f t="shared" ref="N10:N33" si="3">M10*1.039</f>
        <v>74552176.091118991</v>
      </c>
    </row>
    <row r="11" spans="1:14" s="35" customFormat="1" ht="22.5" customHeight="1" x14ac:dyDescent="0.25">
      <c r="A11" s="34" t="s">
        <v>81</v>
      </c>
      <c r="B11" s="36"/>
      <c r="C11" s="31" t="s">
        <v>6</v>
      </c>
      <c r="D11" s="32"/>
      <c r="E11" s="37" t="s">
        <v>7</v>
      </c>
      <c r="F11" s="38">
        <v>22370000</v>
      </c>
      <c r="G11" s="38">
        <v>25967112</v>
      </c>
      <c r="H11" s="38">
        <v>25967112</v>
      </c>
      <c r="I11" s="38">
        <v>26342624.594999999</v>
      </c>
      <c r="J11" s="38">
        <v>26064940.427000001</v>
      </c>
      <c r="K11" s="55">
        <f t="shared" si="1"/>
        <v>1.1651739126955745</v>
      </c>
      <c r="L11" s="55">
        <f t="shared" si="2"/>
        <v>1.0037673972754459</v>
      </c>
      <c r="M11" s="38">
        <v>20808344.510000002</v>
      </c>
      <c r="N11" s="38">
        <f t="shared" si="3"/>
        <v>21619869.945890002</v>
      </c>
    </row>
    <row r="12" spans="1:14" s="35" customFormat="1" ht="22.5" customHeight="1" x14ac:dyDescent="0.25">
      <c r="A12" s="34" t="s">
        <v>82</v>
      </c>
      <c r="B12" s="36"/>
      <c r="C12" s="31" t="s">
        <v>2</v>
      </c>
      <c r="D12" s="33"/>
      <c r="E12" s="37" t="s">
        <v>8</v>
      </c>
      <c r="F12" s="38">
        <v>30154000</v>
      </c>
      <c r="G12" s="38">
        <v>31744119</v>
      </c>
      <c r="H12" s="38">
        <v>31744119</v>
      </c>
      <c r="I12" s="38">
        <v>31971109.476</v>
      </c>
      <c r="J12" s="38">
        <v>31971109.476</v>
      </c>
      <c r="K12" s="55">
        <f t="shared" si="1"/>
        <v>1.060260976188897</v>
      </c>
      <c r="L12" s="55">
        <f t="shared" si="2"/>
        <v>1.0071506308302334</v>
      </c>
      <c r="M12" s="38">
        <v>28420008.805</v>
      </c>
      <c r="N12" s="38">
        <f t="shared" si="3"/>
        <v>29528389.148394998</v>
      </c>
    </row>
    <row r="13" spans="1:14" s="35" customFormat="1" ht="22.5" customHeight="1" x14ac:dyDescent="0.25">
      <c r="A13" s="34" t="s">
        <v>9</v>
      </c>
      <c r="B13" s="39" t="s">
        <v>9</v>
      </c>
      <c r="C13" s="31"/>
      <c r="D13" s="33"/>
      <c r="E13" s="40" t="s">
        <v>10</v>
      </c>
      <c r="F13" s="41">
        <f>SUM(F14)</f>
        <v>11880000</v>
      </c>
      <c r="G13" s="41">
        <f t="shared" ref="G13:J13" si="4">SUM(G14)</f>
        <v>13753084</v>
      </c>
      <c r="H13" s="41">
        <f t="shared" si="4"/>
        <v>13753084</v>
      </c>
      <c r="I13" s="41">
        <f t="shared" si="4"/>
        <v>14852772.114</v>
      </c>
      <c r="J13" s="41">
        <f t="shared" si="4"/>
        <v>14852772.114</v>
      </c>
      <c r="K13" s="55">
        <f t="shared" si="1"/>
        <v>1.2502333429292929</v>
      </c>
      <c r="L13" s="55">
        <f t="shared" si="2"/>
        <v>1.0799593832190657</v>
      </c>
      <c r="M13" s="41">
        <v>12751829.389</v>
      </c>
      <c r="N13" s="41">
        <f t="shared" si="3"/>
        <v>13249150.735171</v>
      </c>
    </row>
    <row r="14" spans="1:14" s="35" customFormat="1" ht="22.5" customHeight="1" x14ac:dyDescent="0.25">
      <c r="A14" s="34" t="s">
        <v>83</v>
      </c>
      <c r="B14" s="36"/>
      <c r="C14" s="31" t="s">
        <v>11</v>
      </c>
      <c r="D14" s="32"/>
      <c r="E14" s="37" t="s">
        <v>12</v>
      </c>
      <c r="F14" s="38">
        <v>11880000</v>
      </c>
      <c r="G14" s="38">
        <v>13753084</v>
      </c>
      <c r="H14" s="38">
        <v>13753084</v>
      </c>
      <c r="I14" s="38">
        <v>14852772.114</v>
      </c>
      <c r="J14" s="38">
        <v>14852772.114</v>
      </c>
      <c r="K14" s="55">
        <f t="shared" si="1"/>
        <v>1.2502333429292929</v>
      </c>
      <c r="L14" s="55">
        <f t="shared" si="2"/>
        <v>1.0799593832190657</v>
      </c>
      <c r="M14" s="38">
        <v>12751829.389</v>
      </c>
      <c r="N14" s="38">
        <f t="shared" si="3"/>
        <v>13249150.735171</v>
      </c>
    </row>
    <row r="15" spans="1:14" s="35" customFormat="1" ht="22.5" customHeight="1" x14ac:dyDescent="0.25">
      <c r="A15" s="34" t="s">
        <v>13</v>
      </c>
      <c r="B15" s="39" t="s">
        <v>13</v>
      </c>
      <c r="C15" s="31"/>
      <c r="D15" s="33"/>
      <c r="E15" s="40" t="s">
        <v>14</v>
      </c>
      <c r="F15" s="41">
        <f>SUM(F16:F17)</f>
        <v>1420000</v>
      </c>
      <c r="G15" s="41">
        <f t="shared" ref="G15:J15" si="5">SUM(G16:G17)</f>
        <v>1320700</v>
      </c>
      <c r="H15" s="41">
        <f t="shared" si="5"/>
        <v>1320700</v>
      </c>
      <c r="I15" s="41">
        <f t="shared" si="5"/>
        <v>1219909.4469999999</v>
      </c>
      <c r="J15" s="41">
        <f t="shared" si="5"/>
        <v>1219909.4469999999</v>
      </c>
      <c r="K15" s="55">
        <f t="shared" si="1"/>
        <v>0.85909115985915485</v>
      </c>
      <c r="L15" s="55">
        <f t="shared" si="2"/>
        <v>0.92368399106534405</v>
      </c>
      <c r="M15" s="41">
        <v>1392695.06</v>
      </c>
      <c r="N15" s="41">
        <f t="shared" si="3"/>
        <v>1447010.1673399999</v>
      </c>
    </row>
    <row r="16" spans="1:14" s="35" customFormat="1" ht="22.5" customHeight="1" x14ac:dyDescent="0.25">
      <c r="A16" s="34" t="s">
        <v>84</v>
      </c>
      <c r="B16" s="36"/>
      <c r="C16" s="31" t="s">
        <v>4</v>
      </c>
      <c r="D16" s="33"/>
      <c r="E16" s="37" t="s">
        <v>15</v>
      </c>
      <c r="F16" s="38">
        <v>20000</v>
      </c>
      <c r="G16" s="38">
        <v>20700</v>
      </c>
      <c r="H16" s="38">
        <v>20700</v>
      </c>
      <c r="I16" s="38">
        <v>21396.108</v>
      </c>
      <c r="J16" s="38">
        <v>21396.108</v>
      </c>
      <c r="K16" s="55">
        <f t="shared" si="1"/>
        <v>1.0698053999999999</v>
      </c>
      <c r="L16" s="55">
        <f t="shared" si="2"/>
        <v>1.0336284057971015</v>
      </c>
      <c r="M16" s="38">
        <v>19649.21</v>
      </c>
      <c r="N16" s="38">
        <f t="shared" si="3"/>
        <v>20415.529189999997</v>
      </c>
    </row>
    <row r="17" spans="1:14" s="35" customFormat="1" ht="22.5" customHeight="1" x14ac:dyDescent="0.25">
      <c r="A17" s="34" t="s">
        <v>85</v>
      </c>
      <c r="B17" s="36"/>
      <c r="C17" s="31" t="s">
        <v>2</v>
      </c>
      <c r="D17" s="32"/>
      <c r="E17" s="37" t="s">
        <v>16</v>
      </c>
      <c r="F17" s="38">
        <v>1400000</v>
      </c>
      <c r="G17" s="38">
        <v>1300000</v>
      </c>
      <c r="H17" s="38">
        <v>1300000</v>
      </c>
      <c r="I17" s="38">
        <v>1198513.3389999999</v>
      </c>
      <c r="J17" s="38">
        <v>1198513.3389999999</v>
      </c>
      <c r="K17" s="55">
        <f t="shared" si="1"/>
        <v>0.8560809564285714</v>
      </c>
      <c r="L17" s="55">
        <f t="shared" si="2"/>
        <v>0.92193333769230768</v>
      </c>
      <c r="M17" s="38">
        <v>1373045.85</v>
      </c>
      <c r="N17" s="38">
        <f t="shared" si="3"/>
        <v>1426594.63815</v>
      </c>
    </row>
    <row r="18" spans="1:14" s="35" customFormat="1" ht="22.5" customHeight="1" x14ac:dyDescent="0.25">
      <c r="A18" s="34" t="s">
        <v>17</v>
      </c>
      <c r="B18" s="39" t="s">
        <v>17</v>
      </c>
      <c r="C18" s="31"/>
      <c r="D18" s="33"/>
      <c r="E18" s="40" t="s">
        <v>18</v>
      </c>
      <c r="F18" s="41">
        <f>SUM(F19:F23)</f>
        <v>16623826</v>
      </c>
      <c r="G18" s="41">
        <f t="shared" ref="G18:J18" si="6">SUM(G19:G23)</f>
        <v>16090999</v>
      </c>
      <c r="H18" s="41">
        <f t="shared" si="6"/>
        <v>16090999</v>
      </c>
      <c r="I18" s="41">
        <f t="shared" si="6"/>
        <v>17253859.316000003</v>
      </c>
      <c r="J18" s="41">
        <f t="shared" si="6"/>
        <v>16469272.767000001</v>
      </c>
      <c r="K18" s="55">
        <f t="shared" si="1"/>
        <v>0.99070290840387776</v>
      </c>
      <c r="L18" s="55">
        <f t="shared" si="2"/>
        <v>1.0235084078372014</v>
      </c>
      <c r="M18" s="41">
        <v>14751029.189999999</v>
      </c>
      <c r="N18" s="41">
        <f t="shared" si="3"/>
        <v>15326319.328409998</v>
      </c>
    </row>
    <row r="19" spans="1:14" s="35" customFormat="1" ht="22.5" customHeight="1" x14ac:dyDescent="0.25">
      <c r="A19" s="34" t="s">
        <v>86</v>
      </c>
      <c r="B19" s="36"/>
      <c r="C19" s="31" t="s">
        <v>4</v>
      </c>
      <c r="D19" s="33"/>
      <c r="E19" s="37" t="s">
        <v>19</v>
      </c>
      <c r="F19" s="38">
        <v>396275</v>
      </c>
      <c r="G19" s="38">
        <v>316275</v>
      </c>
      <c r="H19" s="38">
        <v>316275</v>
      </c>
      <c r="I19" s="38">
        <v>872777.8</v>
      </c>
      <c r="J19" s="38">
        <v>321052.038</v>
      </c>
      <c r="K19" s="55">
        <f t="shared" si="1"/>
        <v>0.81017484827455677</v>
      </c>
      <c r="L19" s="55">
        <f t="shared" si="2"/>
        <v>1.01510406450083</v>
      </c>
      <c r="M19" s="38">
        <v>384654.28200000001</v>
      </c>
      <c r="N19" s="38">
        <f t="shared" si="3"/>
        <v>399655.79899799998</v>
      </c>
    </row>
    <row r="20" spans="1:14" s="35" customFormat="1" ht="22.5" customHeight="1" x14ac:dyDescent="0.25">
      <c r="A20" s="34" t="s">
        <v>87</v>
      </c>
      <c r="B20" s="39"/>
      <c r="C20" s="31" t="s">
        <v>6</v>
      </c>
      <c r="D20" s="32"/>
      <c r="E20" s="37" t="s">
        <v>20</v>
      </c>
      <c r="F20" s="38">
        <v>11668914</v>
      </c>
      <c r="G20" s="38">
        <v>12154715</v>
      </c>
      <c r="H20" s="38">
        <v>12154715</v>
      </c>
      <c r="I20" s="38">
        <v>12655335.125</v>
      </c>
      <c r="J20" s="38">
        <v>12422504.572000001</v>
      </c>
      <c r="K20" s="55">
        <f t="shared" si="1"/>
        <v>1.0645810374470153</v>
      </c>
      <c r="L20" s="55">
        <f t="shared" si="2"/>
        <v>1.0220317442243607</v>
      </c>
      <c r="M20" s="38">
        <v>10326933.278999999</v>
      </c>
      <c r="N20" s="38">
        <f t="shared" si="3"/>
        <v>10729683.676880999</v>
      </c>
    </row>
    <row r="21" spans="1:14" s="35" customFormat="1" ht="22.5" customHeight="1" x14ac:dyDescent="0.25">
      <c r="A21" s="34" t="s">
        <v>88</v>
      </c>
      <c r="B21" s="36"/>
      <c r="C21" s="31" t="s">
        <v>2</v>
      </c>
      <c r="D21" s="32"/>
      <c r="E21" s="37" t="s">
        <v>21</v>
      </c>
      <c r="F21" s="38">
        <v>3190000</v>
      </c>
      <c r="G21" s="38">
        <v>3281414</v>
      </c>
      <c r="H21" s="38">
        <v>3281414</v>
      </c>
      <c r="I21" s="38">
        <v>3393859.18</v>
      </c>
      <c r="J21" s="38">
        <v>3393859.18</v>
      </c>
      <c r="K21" s="55">
        <f t="shared" si="1"/>
        <v>1.0639056990595612</v>
      </c>
      <c r="L21" s="55">
        <f t="shared" si="2"/>
        <v>1.0342672945260794</v>
      </c>
      <c r="M21" s="38">
        <v>3130344.1869999999</v>
      </c>
      <c r="N21" s="38">
        <f t="shared" si="3"/>
        <v>3252427.6102929995</v>
      </c>
    </row>
    <row r="22" spans="1:14" s="35" customFormat="1" ht="22.5" customHeight="1" x14ac:dyDescent="0.25">
      <c r="A22" s="34" t="s">
        <v>89</v>
      </c>
      <c r="B22" s="36"/>
      <c r="C22" s="31" t="s">
        <v>22</v>
      </c>
      <c r="D22" s="32"/>
      <c r="E22" s="37" t="s">
        <v>23</v>
      </c>
      <c r="F22" s="38">
        <v>73209</v>
      </c>
      <c r="G22" s="38">
        <v>90200</v>
      </c>
      <c r="H22" s="38">
        <v>90200</v>
      </c>
      <c r="I22" s="38">
        <v>93032.339000000007</v>
      </c>
      <c r="J22" s="38">
        <v>93032.339000000007</v>
      </c>
      <c r="K22" s="55">
        <f t="shared" si="1"/>
        <v>1.2707773497793988</v>
      </c>
      <c r="L22" s="55">
        <f t="shared" si="2"/>
        <v>1.0314006541019956</v>
      </c>
      <c r="M22" s="38">
        <v>66526.164999999994</v>
      </c>
      <c r="N22" s="38">
        <f t="shared" si="3"/>
        <v>69120.685434999992</v>
      </c>
    </row>
    <row r="23" spans="1:14" s="35" customFormat="1" ht="22.5" customHeight="1" x14ac:dyDescent="0.25">
      <c r="A23" s="34" t="s">
        <v>90</v>
      </c>
      <c r="B23" s="39"/>
      <c r="C23" s="42">
        <v>99</v>
      </c>
      <c r="D23" s="32"/>
      <c r="E23" s="37" t="s">
        <v>24</v>
      </c>
      <c r="F23" s="38">
        <v>1295428</v>
      </c>
      <c r="G23" s="38">
        <v>248395</v>
      </c>
      <c r="H23" s="38">
        <v>248395</v>
      </c>
      <c r="I23" s="38">
        <v>238854.872</v>
      </c>
      <c r="J23" s="38">
        <v>238824.63800000001</v>
      </c>
      <c r="K23" s="55">
        <f t="shared" si="1"/>
        <v>0.18435963866768357</v>
      </c>
      <c r="L23" s="55">
        <f t="shared" si="2"/>
        <v>0.96147119708528761</v>
      </c>
      <c r="M23" s="38">
        <v>842571.277</v>
      </c>
      <c r="N23" s="38">
        <f t="shared" si="3"/>
        <v>875431.55680299993</v>
      </c>
    </row>
    <row r="24" spans="1:14" s="35" customFormat="1" ht="22.5" customHeight="1" x14ac:dyDescent="0.25">
      <c r="A24" s="34" t="s">
        <v>30</v>
      </c>
      <c r="B24" s="36">
        <v>10</v>
      </c>
      <c r="C24" s="42"/>
      <c r="D24" s="32"/>
      <c r="E24" s="40" t="s">
        <v>25</v>
      </c>
      <c r="F24" s="41">
        <f>SUM(F25:F27)</f>
        <v>58000</v>
      </c>
      <c r="G24" s="41">
        <f t="shared" ref="G24:J24" si="7">SUM(G25:G27)</f>
        <v>35000</v>
      </c>
      <c r="H24" s="41">
        <f t="shared" si="7"/>
        <v>35000</v>
      </c>
      <c r="I24" s="41">
        <f t="shared" si="7"/>
        <v>11155</v>
      </c>
      <c r="J24" s="41">
        <f t="shared" si="7"/>
        <v>11155</v>
      </c>
      <c r="K24" s="55">
        <f t="shared" si="1"/>
        <v>0.19232758620689655</v>
      </c>
      <c r="L24" s="55">
        <f t="shared" si="2"/>
        <v>0.31871428571428573</v>
      </c>
      <c r="M24" s="41">
        <v>44240</v>
      </c>
      <c r="N24" s="41">
        <f t="shared" si="3"/>
        <v>45965.359999999993</v>
      </c>
    </row>
    <row r="25" spans="1:14" s="35" customFormat="1" ht="22.5" customHeight="1" x14ac:dyDescent="0.25">
      <c r="A25" s="34" t="s">
        <v>91</v>
      </c>
      <c r="B25" s="39"/>
      <c r="C25" s="31" t="s">
        <v>2</v>
      </c>
      <c r="D25" s="32"/>
      <c r="E25" s="37" t="s">
        <v>26</v>
      </c>
      <c r="F25" s="38">
        <v>50000</v>
      </c>
      <c r="G25" s="38">
        <v>30000</v>
      </c>
      <c r="H25" s="38">
        <v>30000</v>
      </c>
      <c r="I25" s="38">
        <v>6500</v>
      </c>
      <c r="J25" s="38">
        <v>6500</v>
      </c>
      <c r="K25" s="55">
        <f t="shared" si="1"/>
        <v>0.13</v>
      </c>
      <c r="L25" s="55">
        <f t="shared" si="2"/>
        <v>0.21666666666666667</v>
      </c>
      <c r="M25" s="38">
        <v>41770</v>
      </c>
      <c r="N25" s="38">
        <f t="shared" si="3"/>
        <v>43399.03</v>
      </c>
    </row>
    <row r="26" spans="1:14" s="35" customFormat="1" ht="22.5" customHeight="1" x14ac:dyDescent="0.25">
      <c r="A26" s="34" t="s">
        <v>92</v>
      </c>
      <c r="B26" s="39"/>
      <c r="C26" s="31" t="s">
        <v>22</v>
      </c>
      <c r="D26" s="32"/>
      <c r="E26" s="37" t="s">
        <v>27</v>
      </c>
      <c r="F26" s="38">
        <v>5000</v>
      </c>
      <c r="G26" s="38">
        <v>5000</v>
      </c>
      <c r="H26" s="38">
        <v>5000</v>
      </c>
      <c r="I26" s="38">
        <v>4655</v>
      </c>
      <c r="J26" s="38">
        <v>4655</v>
      </c>
      <c r="K26" s="55">
        <f t="shared" si="1"/>
        <v>0.93100000000000005</v>
      </c>
      <c r="L26" s="55">
        <f t="shared" si="2"/>
        <v>0.93100000000000005</v>
      </c>
      <c r="M26" s="38">
        <v>2470</v>
      </c>
      <c r="N26" s="38">
        <f t="shared" si="3"/>
        <v>2566.33</v>
      </c>
    </row>
    <row r="27" spans="1:14" s="35" customFormat="1" ht="22.5" customHeight="1" x14ac:dyDescent="0.25">
      <c r="A27" s="34"/>
      <c r="B27" s="39"/>
      <c r="C27" s="31">
        <v>99</v>
      </c>
      <c r="D27" s="32"/>
      <c r="E27" s="37" t="s">
        <v>205</v>
      </c>
      <c r="F27" s="38">
        <v>3000</v>
      </c>
      <c r="G27" s="38">
        <v>0</v>
      </c>
      <c r="H27" s="38">
        <v>0</v>
      </c>
      <c r="I27" s="38">
        <v>0</v>
      </c>
      <c r="J27" s="38">
        <v>0</v>
      </c>
      <c r="K27" s="55">
        <f t="shared" si="1"/>
        <v>0</v>
      </c>
      <c r="L27" s="55">
        <v>0</v>
      </c>
      <c r="M27" s="38">
        <v>0</v>
      </c>
      <c r="N27" s="38">
        <f t="shared" si="3"/>
        <v>0</v>
      </c>
    </row>
    <row r="28" spans="1:14" ht="22.5" customHeight="1" x14ac:dyDescent="0.25">
      <c r="A28" s="1" t="s">
        <v>28</v>
      </c>
      <c r="B28" s="21" t="s">
        <v>28</v>
      </c>
      <c r="C28" s="11"/>
      <c r="D28" s="12"/>
      <c r="E28" s="14" t="s">
        <v>29</v>
      </c>
      <c r="F28" s="41">
        <f>SUM(F29:F30)</f>
        <v>2682000</v>
      </c>
      <c r="G28" s="41">
        <f t="shared" ref="G28:J28" si="8">SUM(G29:G30)</f>
        <v>2900590</v>
      </c>
      <c r="H28" s="41">
        <f t="shared" si="8"/>
        <v>2900590</v>
      </c>
      <c r="I28" s="41">
        <f t="shared" si="8"/>
        <v>11268322.832999999</v>
      </c>
      <c r="J28" s="41">
        <f t="shared" si="8"/>
        <v>2888264.7399999998</v>
      </c>
      <c r="K28" s="55">
        <f t="shared" si="1"/>
        <v>1.0769070618941088</v>
      </c>
      <c r="L28" s="55">
        <f t="shared" ref="L28:L33" si="9">J28/G28</f>
        <v>0.99575077484235952</v>
      </c>
      <c r="M28" s="41">
        <v>2674447.287</v>
      </c>
      <c r="N28" s="41">
        <f t="shared" si="3"/>
        <v>2778750.731193</v>
      </c>
    </row>
    <row r="29" spans="1:14" ht="22.5" customHeight="1" x14ac:dyDescent="0.25">
      <c r="A29" s="1"/>
      <c r="B29" s="21"/>
      <c r="C29" s="10" t="s">
        <v>13</v>
      </c>
      <c r="D29" s="12"/>
      <c r="E29" s="15" t="s">
        <v>199</v>
      </c>
      <c r="F29" s="38">
        <v>0</v>
      </c>
      <c r="G29" s="38">
        <v>594849</v>
      </c>
      <c r="H29" s="38">
        <v>594849</v>
      </c>
      <c r="I29" s="38">
        <v>638769.88300000003</v>
      </c>
      <c r="J29" s="38">
        <v>638769.88300000003</v>
      </c>
      <c r="K29" s="55">
        <v>0</v>
      </c>
      <c r="L29" s="55">
        <f t="shared" si="9"/>
        <v>1.073835348130366</v>
      </c>
      <c r="M29" s="38">
        <v>136210.804</v>
      </c>
      <c r="N29" s="38">
        <f t="shared" si="3"/>
        <v>141523.025356</v>
      </c>
    </row>
    <row r="30" spans="1:14" ht="22.5" customHeight="1" x14ac:dyDescent="0.25">
      <c r="A30" s="1" t="s">
        <v>93</v>
      </c>
      <c r="B30" s="21"/>
      <c r="C30" s="10" t="s">
        <v>30</v>
      </c>
      <c r="D30" s="12"/>
      <c r="E30" s="15" t="s">
        <v>31</v>
      </c>
      <c r="F30" s="38">
        <v>2682000</v>
      </c>
      <c r="G30" s="38">
        <v>2305741</v>
      </c>
      <c r="H30" s="38">
        <v>2305741</v>
      </c>
      <c r="I30" s="38">
        <v>10629552.949999999</v>
      </c>
      <c r="J30" s="38">
        <v>2249494.8569999998</v>
      </c>
      <c r="K30" s="55">
        <f>J30/F30</f>
        <v>0.83873782885906034</v>
      </c>
      <c r="L30" s="55">
        <f t="shared" si="9"/>
        <v>0.97560604465115541</v>
      </c>
      <c r="M30" s="38">
        <v>2538236.483</v>
      </c>
      <c r="N30" s="38">
        <f t="shared" si="3"/>
        <v>2637227.7058369997</v>
      </c>
    </row>
    <row r="31" spans="1:14" ht="22.5" customHeight="1" x14ac:dyDescent="0.25">
      <c r="A31" s="1"/>
      <c r="B31" s="51">
        <v>13</v>
      </c>
      <c r="C31" s="52"/>
      <c r="D31" s="53"/>
      <c r="E31" s="47" t="s">
        <v>196</v>
      </c>
      <c r="F31" s="63">
        <f>SUM(F32)</f>
        <v>0</v>
      </c>
      <c r="G31" s="63">
        <f t="shared" ref="G31:J31" si="10">SUM(G32)</f>
        <v>1382474</v>
      </c>
      <c r="H31" s="63">
        <f t="shared" si="10"/>
        <v>1382474</v>
      </c>
      <c r="I31" s="63">
        <f t="shared" si="10"/>
        <v>1194144.8359999999</v>
      </c>
      <c r="J31" s="63">
        <f t="shared" si="10"/>
        <v>1194144.8359999999</v>
      </c>
      <c r="K31" s="55">
        <v>0</v>
      </c>
      <c r="L31" s="55">
        <f t="shared" si="9"/>
        <v>0.86377381129771691</v>
      </c>
      <c r="M31" s="41">
        <v>2249187.4640000002</v>
      </c>
      <c r="N31" s="41">
        <f t="shared" si="3"/>
        <v>2336905.7750960002</v>
      </c>
    </row>
    <row r="32" spans="1:14" ht="22.5" customHeight="1" x14ac:dyDescent="0.25">
      <c r="A32" s="1"/>
      <c r="B32" s="51"/>
      <c r="C32" s="52" t="s">
        <v>2</v>
      </c>
      <c r="D32" s="53"/>
      <c r="E32" s="54" t="s">
        <v>197</v>
      </c>
      <c r="F32" s="64">
        <v>0</v>
      </c>
      <c r="G32" s="64">
        <v>1382474</v>
      </c>
      <c r="H32" s="64">
        <v>1382474</v>
      </c>
      <c r="I32" s="64">
        <v>1194144.8359999999</v>
      </c>
      <c r="J32" s="64">
        <v>1194144.8359999999</v>
      </c>
      <c r="K32" s="55">
        <v>0</v>
      </c>
      <c r="L32" s="55">
        <f t="shared" si="9"/>
        <v>0.86377381129771691</v>
      </c>
      <c r="M32" s="38">
        <v>2249187.4640000002</v>
      </c>
      <c r="N32" s="38">
        <f t="shared" si="3"/>
        <v>2336905.7750960002</v>
      </c>
    </row>
    <row r="33" spans="1:14" ht="22.5" customHeight="1" thickBot="1" x14ac:dyDescent="0.3">
      <c r="A33" s="1" t="s">
        <v>32</v>
      </c>
      <c r="B33" s="22" t="s">
        <v>32</v>
      </c>
      <c r="C33" s="23"/>
      <c r="D33" s="24"/>
      <c r="E33" s="47" t="s">
        <v>33</v>
      </c>
      <c r="F33" s="63">
        <v>3700000</v>
      </c>
      <c r="G33" s="63">
        <v>25957806</v>
      </c>
      <c r="H33" s="63">
        <v>25957806</v>
      </c>
      <c r="I33" s="63">
        <v>25957806</v>
      </c>
      <c r="J33" s="63">
        <v>25957806</v>
      </c>
      <c r="K33" s="78">
        <f>J33/F33</f>
        <v>7.015623243243243</v>
      </c>
      <c r="L33" s="55">
        <f t="shared" si="9"/>
        <v>1</v>
      </c>
      <c r="M33" s="80">
        <v>24649861</v>
      </c>
      <c r="N33" s="82">
        <f t="shared" si="3"/>
        <v>25611205.579</v>
      </c>
    </row>
    <row r="34" spans="1:14" ht="22.5" customHeight="1" thickBot="1" x14ac:dyDescent="0.3">
      <c r="B34" s="71"/>
      <c r="C34" s="72"/>
      <c r="D34" s="72"/>
      <c r="E34" s="48" t="s">
        <v>34</v>
      </c>
      <c r="F34" s="65">
        <f>F9+F13+F15+F18+F24+F28+F31+F33</f>
        <v>172222000</v>
      </c>
      <c r="G34" s="65">
        <f>G9+G13+G15+G18+G24+G28+G31+G33</f>
        <v>200066376</v>
      </c>
      <c r="H34" s="65">
        <f>H9+H13+H15+H18+H24+H28+H31+H33</f>
        <v>200066376</v>
      </c>
      <c r="I34" s="65">
        <f>I9+I13+I15+I18+I24+I28+I31+I33</f>
        <v>230740569.19600001</v>
      </c>
      <c r="J34" s="65">
        <f>J9+J13+J15+J18+J24+J28+J31+J33</f>
        <v>201452248.67399999</v>
      </c>
      <c r="K34" s="79">
        <f>J34/F34</f>
        <v>1.1697242435577335</v>
      </c>
      <c r="L34" s="56">
        <f>IFERROR(J34/G34,0)</f>
        <v>1.0069270644158617</v>
      </c>
      <c r="M34" s="73">
        <f>M9+M13+M15+M18+M24+M28+M31+M33</f>
        <v>179495421.426</v>
      </c>
      <c r="N34" s="73">
        <f>N9+N13+N15+N18+N24+N28+N31+N33</f>
        <v>186495742.86161402</v>
      </c>
    </row>
    <row r="35" spans="1:14" ht="22.5" customHeight="1" x14ac:dyDescent="0.25">
      <c r="E35" s="6"/>
      <c r="F35" s="66"/>
      <c r="G35" s="66"/>
      <c r="H35" s="66"/>
      <c r="I35" s="66"/>
      <c r="J35" s="66"/>
      <c r="K35" s="30"/>
      <c r="L35" s="30"/>
      <c r="M35" s="66"/>
      <c r="N35" s="66"/>
    </row>
    <row r="37" spans="1:14" x14ac:dyDescent="0.25">
      <c r="B37" s="84" t="s">
        <v>202</v>
      </c>
      <c r="C37" s="84"/>
      <c r="D37" s="84"/>
      <c r="E37" s="84"/>
      <c r="F37" s="7"/>
      <c r="G37" s="83"/>
      <c r="H37" s="7"/>
      <c r="I37" s="7"/>
      <c r="J37" s="3"/>
      <c r="K37" s="7"/>
      <c r="M37" s="3"/>
      <c r="N37" s="3"/>
    </row>
    <row r="38" spans="1:14" x14ac:dyDescent="0.25">
      <c r="B38" s="4"/>
      <c r="C38" s="4"/>
      <c r="D38" s="4"/>
      <c r="E38" s="4"/>
      <c r="F38" s="84"/>
      <c r="G38" s="84"/>
      <c r="H38" s="84"/>
      <c r="I38" s="84"/>
      <c r="J38" s="84"/>
      <c r="K38" s="61"/>
      <c r="M38" s="3"/>
      <c r="N38" s="3"/>
    </row>
    <row r="39" spans="1:14" ht="21" x14ac:dyDescent="0.25">
      <c r="E39" s="29" t="s">
        <v>0</v>
      </c>
      <c r="F39" s="3" t="s">
        <v>215</v>
      </c>
      <c r="G39" s="6"/>
      <c r="H39" s="5"/>
      <c r="I39" s="5"/>
      <c r="J39" s="6"/>
      <c r="K39" s="5"/>
      <c r="L39" s="6"/>
      <c r="M39" s="6"/>
      <c r="N39" s="6"/>
    </row>
    <row r="40" spans="1:14" ht="21.75" thickBot="1" x14ac:dyDescent="0.3">
      <c r="E40" s="6"/>
      <c r="F40" s="7"/>
      <c r="G40" s="7"/>
      <c r="H40" s="7"/>
      <c r="I40" s="7"/>
      <c r="J40" s="29"/>
      <c r="K40" s="7"/>
      <c r="L40" s="6"/>
      <c r="M40" s="29"/>
      <c r="N40" s="29"/>
    </row>
    <row r="41" spans="1:14" ht="31.5" customHeight="1" x14ac:dyDescent="0.25">
      <c r="A41" s="8"/>
      <c r="B41" s="85" t="s">
        <v>146</v>
      </c>
      <c r="C41" s="87" t="s">
        <v>147</v>
      </c>
      <c r="D41" s="87" t="s">
        <v>148</v>
      </c>
      <c r="E41" s="25" t="s">
        <v>198</v>
      </c>
      <c r="F41" s="96" t="s">
        <v>222</v>
      </c>
      <c r="G41" s="89"/>
      <c r="H41" s="89"/>
      <c r="I41" s="25" t="s">
        <v>204</v>
      </c>
      <c r="J41" s="25" t="s">
        <v>204</v>
      </c>
      <c r="K41" s="27" t="s">
        <v>1</v>
      </c>
      <c r="L41" s="28" t="s">
        <v>1</v>
      </c>
      <c r="M41" s="69" t="s">
        <v>204</v>
      </c>
      <c r="N41" s="94" t="s">
        <v>223</v>
      </c>
    </row>
    <row r="42" spans="1:14" ht="51.75" customHeight="1" thickBot="1" x14ac:dyDescent="0.3">
      <c r="A42" s="9" t="s">
        <v>79</v>
      </c>
      <c r="B42" s="90"/>
      <c r="C42" s="91"/>
      <c r="D42" s="91"/>
      <c r="E42" s="26" t="s">
        <v>155</v>
      </c>
      <c r="F42" s="46" t="s">
        <v>150</v>
      </c>
      <c r="G42" s="46" t="s">
        <v>151</v>
      </c>
      <c r="H42" s="46" t="s">
        <v>152</v>
      </c>
      <c r="I42" s="45" t="s">
        <v>206</v>
      </c>
      <c r="J42" s="45" t="s">
        <v>156</v>
      </c>
      <c r="K42" s="43" t="s">
        <v>194</v>
      </c>
      <c r="L42" s="95" t="s">
        <v>225</v>
      </c>
      <c r="M42" s="70" t="s">
        <v>216</v>
      </c>
      <c r="N42" s="93" t="s">
        <v>224</v>
      </c>
    </row>
    <row r="43" spans="1:14" ht="22.5" customHeight="1" x14ac:dyDescent="0.25">
      <c r="A43" s="2" t="s">
        <v>94</v>
      </c>
      <c r="B43" s="16">
        <v>21</v>
      </c>
      <c r="C43" s="17"/>
      <c r="D43" s="18"/>
      <c r="E43" s="19" t="s">
        <v>157</v>
      </c>
      <c r="F43" s="41">
        <f>SUM(F44:F47)</f>
        <v>37957003</v>
      </c>
      <c r="G43" s="41">
        <f t="shared" ref="G43:J43" si="11">SUM(G44:G47)</f>
        <v>36137562</v>
      </c>
      <c r="H43" s="41">
        <f t="shared" si="11"/>
        <v>36137562</v>
      </c>
      <c r="I43" s="41">
        <f t="shared" si="11"/>
        <v>35684153.776000001</v>
      </c>
      <c r="J43" s="41">
        <f t="shared" si="11"/>
        <v>35665383.798</v>
      </c>
      <c r="K43" s="49">
        <f t="shared" ref="K43:K81" si="12">J43/F43</f>
        <v>0.93962591825281883</v>
      </c>
      <c r="L43" s="49">
        <f t="shared" ref="L43:L81" si="13">J43/G43</f>
        <v>0.98693386670633731</v>
      </c>
      <c r="M43" s="41">
        <v>31522402.66</v>
      </c>
      <c r="N43" s="41">
        <f>M43*1.039</f>
        <v>32751776.363739997</v>
      </c>
    </row>
    <row r="44" spans="1:14" ht="22.5" customHeight="1" x14ac:dyDescent="0.25">
      <c r="A44" s="2" t="s">
        <v>95</v>
      </c>
      <c r="B44" s="20"/>
      <c r="C44" s="31" t="s">
        <v>4</v>
      </c>
      <c r="D44" s="32"/>
      <c r="E44" s="37" t="s">
        <v>158</v>
      </c>
      <c r="F44" s="38">
        <v>23990442</v>
      </c>
      <c r="G44" s="38">
        <v>21589931</v>
      </c>
      <c r="H44" s="38">
        <v>21589931</v>
      </c>
      <c r="I44" s="38">
        <v>21575433.866</v>
      </c>
      <c r="J44" s="38">
        <v>21575384.561000001</v>
      </c>
      <c r="K44" s="55">
        <f t="shared" si="12"/>
        <v>0.89933251588278373</v>
      </c>
      <c r="L44" s="55">
        <f t="shared" si="13"/>
        <v>0.99932623967163214</v>
      </c>
      <c r="M44" s="38">
        <v>19871604.252</v>
      </c>
      <c r="N44" s="38">
        <f t="shared" ref="N44:N87" si="14">M44*1.039</f>
        <v>20646596.817828</v>
      </c>
    </row>
    <row r="45" spans="1:14" ht="22.5" customHeight="1" x14ac:dyDescent="0.25">
      <c r="A45" s="2" t="s">
        <v>96</v>
      </c>
      <c r="B45" s="20"/>
      <c r="C45" s="31" t="s">
        <v>6</v>
      </c>
      <c r="D45" s="32"/>
      <c r="E45" s="37" t="s">
        <v>35</v>
      </c>
      <c r="F45" s="38">
        <v>9038009</v>
      </c>
      <c r="G45" s="38">
        <v>8962304</v>
      </c>
      <c r="H45" s="38">
        <v>8962304</v>
      </c>
      <c r="I45" s="38">
        <v>8820530.773</v>
      </c>
      <c r="J45" s="38">
        <v>8820530.773</v>
      </c>
      <c r="K45" s="55">
        <f t="shared" si="12"/>
        <v>0.97593737437083761</v>
      </c>
      <c r="L45" s="55">
        <f t="shared" si="13"/>
        <v>0.98418116290186097</v>
      </c>
      <c r="M45" s="38">
        <v>6809126.7130000005</v>
      </c>
      <c r="N45" s="38">
        <f t="shared" si="14"/>
        <v>7074682.6548069995</v>
      </c>
    </row>
    <row r="46" spans="1:14" ht="22.5" customHeight="1" x14ac:dyDescent="0.25">
      <c r="A46" s="2" t="s">
        <v>97</v>
      </c>
      <c r="B46" s="20"/>
      <c r="C46" s="31" t="s">
        <v>2</v>
      </c>
      <c r="D46" s="32"/>
      <c r="E46" s="37" t="s">
        <v>36</v>
      </c>
      <c r="F46" s="38">
        <v>1612619</v>
      </c>
      <c r="G46" s="38">
        <v>2040643</v>
      </c>
      <c r="H46" s="38">
        <v>2040643</v>
      </c>
      <c r="I46" s="38">
        <v>1950831.554</v>
      </c>
      <c r="J46" s="38">
        <v>1932110.8810000001</v>
      </c>
      <c r="K46" s="55">
        <f t="shared" si="12"/>
        <v>1.1981198789050607</v>
      </c>
      <c r="L46" s="55">
        <f t="shared" si="13"/>
        <v>0.94681474466626458</v>
      </c>
      <c r="M46" s="38">
        <v>2017887.135</v>
      </c>
      <c r="N46" s="38">
        <f t="shared" si="14"/>
        <v>2096584.7332649999</v>
      </c>
    </row>
    <row r="47" spans="1:14" ht="22.5" customHeight="1" x14ac:dyDescent="0.25">
      <c r="A47" s="2" t="s">
        <v>98</v>
      </c>
      <c r="B47" s="20"/>
      <c r="C47" s="10" t="s">
        <v>22</v>
      </c>
      <c r="D47" s="12"/>
      <c r="E47" s="15" t="s">
        <v>159</v>
      </c>
      <c r="F47" s="38">
        <v>3315933</v>
      </c>
      <c r="G47" s="38">
        <v>3544684</v>
      </c>
      <c r="H47" s="38">
        <v>3544684</v>
      </c>
      <c r="I47" s="38">
        <v>3337357.5830000001</v>
      </c>
      <c r="J47" s="38">
        <v>3337357.5830000001</v>
      </c>
      <c r="K47" s="49">
        <f t="shared" si="12"/>
        <v>1.0064611025011663</v>
      </c>
      <c r="L47" s="49">
        <f t="shared" si="13"/>
        <v>0.9415106065872163</v>
      </c>
      <c r="M47" s="38">
        <v>2823784.56</v>
      </c>
      <c r="N47" s="38">
        <f t="shared" si="14"/>
        <v>2933912.15784</v>
      </c>
    </row>
    <row r="48" spans="1:14" ht="22.5" customHeight="1" x14ac:dyDescent="0.25">
      <c r="A48" s="2">
        <v>22</v>
      </c>
      <c r="B48" s="21" t="s">
        <v>37</v>
      </c>
      <c r="C48" s="10"/>
      <c r="D48" s="13"/>
      <c r="E48" s="14" t="s">
        <v>160</v>
      </c>
      <c r="F48" s="41">
        <f>SUM(F49:F60)</f>
        <v>29623979</v>
      </c>
      <c r="G48" s="41">
        <f t="shared" ref="G48:J48" si="15">SUM(G49:G60)</f>
        <v>35780313</v>
      </c>
      <c r="H48" s="41">
        <f t="shared" si="15"/>
        <v>35780313</v>
      </c>
      <c r="I48" s="41">
        <f t="shared" si="15"/>
        <v>34732141.274999999</v>
      </c>
      <c r="J48" s="41">
        <f t="shared" si="15"/>
        <v>30029136.636</v>
      </c>
      <c r="K48" s="49">
        <f t="shared" si="12"/>
        <v>1.0136766784772566</v>
      </c>
      <c r="L48" s="49">
        <f t="shared" si="13"/>
        <v>0.83926422432358261</v>
      </c>
      <c r="M48" s="41">
        <v>24151943.691000003</v>
      </c>
      <c r="N48" s="41">
        <f t="shared" si="14"/>
        <v>25093869.494949002</v>
      </c>
    </row>
    <row r="49" spans="1:14" ht="22.5" customHeight="1" x14ac:dyDescent="0.25">
      <c r="A49" s="2" t="s">
        <v>99</v>
      </c>
      <c r="B49" s="20"/>
      <c r="C49" s="10" t="s">
        <v>4</v>
      </c>
      <c r="D49" s="12"/>
      <c r="E49" s="15" t="s">
        <v>38</v>
      </c>
      <c r="F49" s="38">
        <v>297400</v>
      </c>
      <c r="G49" s="38">
        <v>346618</v>
      </c>
      <c r="H49" s="38">
        <v>346618</v>
      </c>
      <c r="I49" s="38">
        <v>328133.01199999999</v>
      </c>
      <c r="J49" s="38">
        <v>325694.81599999999</v>
      </c>
      <c r="K49" s="49">
        <f t="shared" si="12"/>
        <v>1.0951406052454606</v>
      </c>
      <c r="L49" s="49">
        <f t="shared" si="13"/>
        <v>0.93963618738784482</v>
      </c>
      <c r="M49" s="38">
        <v>231595.432</v>
      </c>
      <c r="N49" s="38">
        <f t="shared" si="14"/>
        <v>240627.65384799999</v>
      </c>
    </row>
    <row r="50" spans="1:14" ht="22.5" customHeight="1" x14ac:dyDescent="0.25">
      <c r="A50" s="2" t="s">
        <v>100</v>
      </c>
      <c r="B50" s="20"/>
      <c r="C50" s="31" t="s">
        <v>6</v>
      </c>
      <c r="D50" s="12"/>
      <c r="E50" s="15" t="s">
        <v>39</v>
      </c>
      <c r="F50" s="38">
        <v>933200</v>
      </c>
      <c r="G50" s="38">
        <v>1048100</v>
      </c>
      <c r="H50" s="38">
        <v>1048100</v>
      </c>
      <c r="I50" s="38">
        <v>960699.64500000002</v>
      </c>
      <c r="J50" s="38">
        <v>796907.91099999996</v>
      </c>
      <c r="K50" s="49">
        <f t="shared" si="12"/>
        <v>0.85395189777111014</v>
      </c>
      <c r="L50" s="49">
        <f t="shared" si="13"/>
        <v>0.76033576090067734</v>
      </c>
      <c r="M50" s="38">
        <v>872494.91099999996</v>
      </c>
      <c r="N50" s="38">
        <f t="shared" si="14"/>
        <v>906522.21252899989</v>
      </c>
    </row>
    <row r="51" spans="1:14" ht="22.5" customHeight="1" x14ac:dyDescent="0.25">
      <c r="A51" s="2" t="s">
        <v>101</v>
      </c>
      <c r="B51" s="20"/>
      <c r="C51" s="31" t="s">
        <v>2</v>
      </c>
      <c r="D51" s="12"/>
      <c r="E51" s="15" t="s">
        <v>161</v>
      </c>
      <c r="F51" s="38">
        <v>296965</v>
      </c>
      <c r="G51" s="38">
        <v>271571</v>
      </c>
      <c r="H51" s="38">
        <v>271571</v>
      </c>
      <c r="I51" s="38">
        <v>267843.266</v>
      </c>
      <c r="J51" s="38">
        <v>267384.201</v>
      </c>
      <c r="K51" s="49">
        <f t="shared" si="12"/>
        <v>0.90038961157038711</v>
      </c>
      <c r="L51" s="49">
        <f t="shared" si="13"/>
        <v>0.98458304089906512</v>
      </c>
      <c r="M51" s="38">
        <v>133809.77600000001</v>
      </c>
      <c r="N51" s="38">
        <f t="shared" si="14"/>
        <v>139028.35726399999</v>
      </c>
    </row>
    <row r="52" spans="1:14" ht="22.5" customHeight="1" x14ac:dyDescent="0.25">
      <c r="A52" s="2" t="s">
        <v>102</v>
      </c>
      <c r="B52" s="20"/>
      <c r="C52" s="31" t="s">
        <v>22</v>
      </c>
      <c r="D52" s="12"/>
      <c r="E52" s="15" t="s">
        <v>162</v>
      </c>
      <c r="F52" s="38">
        <v>668366</v>
      </c>
      <c r="G52" s="38">
        <v>809799</v>
      </c>
      <c r="H52" s="38">
        <v>809799</v>
      </c>
      <c r="I52" s="38">
        <v>665140.46699999995</v>
      </c>
      <c r="J52" s="38">
        <v>563810.99899999995</v>
      </c>
      <c r="K52" s="49">
        <f t="shared" si="12"/>
        <v>0.84356624813350767</v>
      </c>
      <c r="L52" s="49">
        <f t="shared" si="13"/>
        <v>0.69623573133580052</v>
      </c>
      <c r="M52" s="38">
        <v>545368.446</v>
      </c>
      <c r="N52" s="38">
        <f t="shared" si="14"/>
        <v>566637.81539399992</v>
      </c>
    </row>
    <row r="53" spans="1:14" ht="22.5" customHeight="1" x14ac:dyDescent="0.25">
      <c r="A53" s="2" t="s">
        <v>103</v>
      </c>
      <c r="B53" s="20"/>
      <c r="C53" s="31" t="s">
        <v>9</v>
      </c>
      <c r="D53" s="12"/>
      <c r="E53" s="15" t="s">
        <v>40</v>
      </c>
      <c r="F53" s="38">
        <v>3159686</v>
      </c>
      <c r="G53" s="38">
        <v>4099255</v>
      </c>
      <c r="H53" s="38">
        <v>4099255</v>
      </c>
      <c r="I53" s="38">
        <v>4012045.4190000002</v>
      </c>
      <c r="J53" s="38">
        <v>3971696.1460000002</v>
      </c>
      <c r="K53" s="49">
        <f t="shared" si="12"/>
        <v>1.2569907725008118</v>
      </c>
      <c r="L53" s="49">
        <f t="shared" si="13"/>
        <v>0.96888243010010355</v>
      </c>
      <c r="M53" s="38">
        <v>3071660.7719999999</v>
      </c>
      <c r="N53" s="38">
        <f t="shared" si="14"/>
        <v>3191455.5421079998</v>
      </c>
    </row>
    <row r="54" spans="1:14" ht="22.5" customHeight="1" x14ac:dyDescent="0.25">
      <c r="A54" s="2" t="s">
        <v>104</v>
      </c>
      <c r="B54" s="20"/>
      <c r="C54" s="31" t="s">
        <v>13</v>
      </c>
      <c r="D54" s="12"/>
      <c r="E54" s="15" t="s">
        <v>163</v>
      </c>
      <c r="F54" s="38">
        <v>817693</v>
      </c>
      <c r="G54" s="38">
        <v>1225614</v>
      </c>
      <c r="H54" s="38">
        <v>1225614</v>
      </c>
      <c r="I54" s="38">
        <v>1154529.952</v>
      </c>
      <c r="J54" s="38">
        <v>858297.25699999998</v>
      </c>
      <c r="K54" s="49">
        <f t="shared" si="12"/>
        <v>1.0496570925763091</v>
      </c>
      <c r="L54" s="49">
        <f t="shared" si="13"/>
        <v>0.70029981462352742</v>
      </c>
      <c r="M54" s="38">
        <v>625247.33799999999</v>
      </c>
      <c r="N54" s="38">
        <f t="shared" si="14"/>
        <v>649631.98418199993</v>
      </c>
    </row>
    <row r="55" spans="1:14" ht="22.5" customHeight="1" x14ac:dyDescent="0.25">
      <c r="A55" s="2" t="s">
        <v>105</v>
      </c>
      <c r="B55" s="20"/>
      <c r="C55" s="31" t="s">
        <v>41</v>
      </c>
      <c r="D55" s="12"/>
      <c r="E55" s="15" t="s">
        <v>42</v>
      </c>
      <c r="F55" s="38">
        <v>607659</v>
      </c>
      <c r="G55" s="38">
        <v>450038</v>
      </c>
      <c r="H55" s="38">
        <v>450038</v>
      </c>
      <c r="I55" s="38">
        <v>376822.61099999998</v>
      </c>
      <c r="J55" s="38">
        <v>221206.85200000001</v>
      </c>
      <c r="K55" s="49">
        <f t="shared" si="12"/>
        <v>0.3640312280407268</v>
      </c>
      <c r="L55" s="49">
        <f t="shared" si="13"/>
        <v>0.49152927530564089</v>
      </c>
      <c r="M55" s="38">
        <v>288308.05900000001</v>
      </c>
      <c r="N55" s="38">
        <f t="shared" si="14"/>
        <v>299552.073301</v>
      </c>
    </row>
    <row r="56" spans="1:14" ht="22.5" customHeight="1" x14ac:dyDescent="0.25">
      <c r="A56" s="2" t="s">
        <v>106</v>
      </c>
      <c r="B56" s="20"/>
      <c r="C56" s="31" t="s">
        <v>17</v>
      </c>
      <c r="D56" s="12"/>
      <c r="E56" s="15" t="s">
        <v>43</v>
      </c>
      <c r="F56" s="38">
        <v>17295978</v>
      </c>
      <c r="G56" s="38">
        <v>21035001</v>
      </c>
      <c r="H56" s="38">
        <v>21035001</v>
      </c>
      <c r="I56" s="38">
        <v>20675623.359000001</v>
      </c>
      <c r="J56" s="38">
        <v>17864897.015999999</v>
      </c>
      <c r="K56" s="49">
        <f t="shared" si="12"/>
        <v>1.0328931394339191</v>
      </c>
      <c r="L56" s="49">
        <f t="shared" si="13"/>
        <v>0.84929385151918935</v>
      </c>
      <c r="M56" s="38">
        <v>14256945.219000001</v>
      </c>
      <c r="N56" s="38">
        <f t="shared" si="14"/>
        <v>14812966.082541</v>
      </c>
    </row>
    <row r="57" spans="1:14" ht="22.5" customHeight="1" x14ac:dyDescent="0.25">
      <c r="A57" s="2" t="s">
        <v>107</v>
      </c>
      <c r="B57" s="20"/>
      <c r="C57" s="31" t="s">
        <v>44</v>
      </c>
      <c r="D57" s="12"/>
      <c r="E57" s="15" t="s">
        <v>45</v>
      </c>
      <c r="F57" s="38">
        <v>2387831</v>
      </c>
      <c r="G57" s="38">
        <v>2741507</v>
      </c>
      <c r="H57" s="38">
        <v>2741507</v>
      </c>
      <c r="I57" s="38">
        <v>2699014.37</v>
      </c>
      <c r="J57" s="38">
        <v>2192813.2420000001</v>
      </c>
      <c r="K57" s="49">
        <f t="shared" si="12"/>
        <v>0.91832849225929314</v>
      </c>
      <c r="L57" s="49">
        <f t="shared" si="13"/>
        <v>0.79985688236433472</v>
      </c>
      <c r="M57" s="38">
        <v>1747682.7949999999</v>
      </c>
      <c r="N57" s="38">
        <f t="shared" si="14"/>
        <v>1815842.4240049997</v>
      </c>
    </row>
    <row r="58" spans="1:14" ht="22.5" customHeight="1" x14ac:dyDescent="0.25">
      <c r="A58" s="2" t="s">
        <v>108</v>
      </c>
      <c r="B58" s="20"/>
      <c r="C58" s="31" t="s">
        <v>30</v>
      </c>
      <c r="D58" s="12"/>
      <c r="E58" s="15" t="s">
        <v>46</v>
      </c>
      <c r="F58" s="38">
        <v>895627</v>
      </c>
      <c r="G58" s="38">
        <v>1098918</v>
      </c>
      <c r="H58" s="38">
        <v>1098918</v>
      </c>
      <c r="I58" s="38">
        <v>1096444.031</v>
      </c>
      <c r="J58" s="38">
        <v>1027587.69</v>
      </c>
      <c r="K58" s="49">
        <f t="shared" si="12"/>
        <v>1.1473388921950767</v>
      </c>
      <c r="L58" s="49">
        <f t="shared" si="13"/>
        <v>0.9350904162093987</v>
      </c>
      <c r="M58" s="38">
        <v>791068.04599999997</v>
      </c>
      <c r="N58" s="38">
        <f t="shared" si="14"/>
        <v>821919.6997939999</v>
      </c>
    </row>
    <row r="59" spans="1:14" ht="22.5" customHeight="1" x14ac:dyDescent="0.25">
      <c r="A59" s="2" t="s">
        <v>109</v>
      </c>
      <c r="B59" s="20"/>
      <c r="C59" s="31">
        <v>11</v>
      </c>
      <c r="D59" s="12"/>
      <c r="E59" s="15" t="s">
        <v>164</v>
      </c>
      <c r="F59" s="38">
        <v>2216814</v>
      </c>
      <c r="G59" s="38">
        <v>2616133</v>
      </c>
      <c r="H59" s="38">
        <v>2616133</v>
      </c>
      <c r="I59" s="38">
        <v>2458080.7799999998</v>
      </c>
      <c r="J59" s="38">
        <v>1902825.862</v>
      </c>
      <c r="K59" s="49">
        <f t="shared" si="12"/>
        <v>0.85836063016563413</v>
      </c>
      <c r="L59" s="49">
        <f t="shared" si="13"/>
        <v>0.72734293783993398</v>
      </c>
      <c r="M59" s="38">
        <v>1548282.1459999999</v>
      </c>
      <c r="N59" s="38">
        <f t="shared" si="14"/>
        <v>1608665.1496939999</v>
      </c>
    </row>
    <row r="60" spans="1:14" ht="22.5" customHeight="1" x14ac:dyDescent="0.25">
      <c r="A60" s="2" t="s">
        <v>110</v>
      </c>
      <c r="B60" s="20"/>
      <c r="C60" s="31" t="s">
        <v>28</v>
      </c>
      <c r="D60" s="12"/>
      <c r="E60" s="15" t="s">
        <v>165</v>
      </c>
      <c r="F60" s="38">
        <v>46760</v>
      </c>
      <c r="G60" s="38">
        <v>37759</v>
      </c>
      <c r="H60" s="38">
        <v>37759</v>
      </c>
      <c r="I60" s="38">
        <v>37764.362999999998</v>
      </c>
      <c r="J60" s="38">
        <v>36014.644</v>
      </c>
      <c r="K60" s="49">
        <f t="shared" si="12"/>
        <v>0.77020196749358427</v>
      </c>
      <c r="L60" s="55">
        <f t="shared" si="13"/>
        <v>0.95380290791599354</v>
      </c>
      <c r="M60" s="38">
        <v>39480.750999999997</v>
      </c>
      <c r="N60" s="38">
        <f t="shared" si="14"/>
        <v>41020.500288999996</v>
      </c>
    </row>
    <row r="61" spans="1:14" ht="22.5" customHeight="1" x14ac:dyDescent="0.25">
      <c r="A61" s="2">
        <v>23</v>
      </c>
      <c r="B61" s="21" t="s">
        <v>47</v>
      </c>
      <c r="C61" s="10"/>
      <c r="D61" s="13"/>
      <c r="E61" s="14" t="s">
        <v>166</v>
      </c>
      <c r="F61" s="41">
        <f>SUM(F62:F63)</f>
        <v>246239</v>
      </c>
      <c r="G61" s="41">
        <f t="shared" ref="G61:J61" si="16">SUM(G62:G63)</f>
        <v>1068546</v>
      </c>
      <c r="H61" s="41">
        <f t="shared" si="16"/>
        <v>1068546</v>
      </c>
      <c r="I61" s="41">
        <f t="shared" si="16"/>
        <v>1014161.765</v>
      </c>
      <c r="J61" s="41">
        <f t="shared" si="16"/>
        <v>1014161.765</v>
      </c>
      <c r="K61" s="49">
        <f t="shared" si="12"/>
        <v>4.1186073895686715</v>
      </c>
      <c r="L61" s="49">
        <f t="shared" si="13"/>
        <v>0.94910445128239684</v>
      </c>
      <c r="M61" s="41">
        <v>1007741.6050000001</v>
      </c>
      <c r="N61" s="41">
        <f t="shared" si="14"/>
        <v>1047043.527595</v>
      </c>
    </row>
    <row r="62" spans="1:14" ht="22.5" customHeight="1" x14ac:dyDescent="0.25">
      <c r="A62" s="2"/>
      <c r="B62" s="21"/>
      <c r="C62" s="10" t="s">
        <v>4</v>
      </c>
      <c r="D62" s="13"/>
      <c r="E62" s="15" t="s">
        <v>209</v>
      </c>
      <c r="F62" s="38">
        <v>73865</v>
      </c>
      <c r="G62" s="38">
        <v>74433</v>
      </c>
      <c r="H62" s="38">
        <v>74433</v>
      </c>
      <c r="I62" s="38">
        <v>74431.53</v>
      </c>
      <c r="J62" s="38">
        <v>74431.53</v>
      </c>
      <c r="K62" s="49">
        <f t="shared" si="12"/>
        <v>1.0076698030190212</v>
      </c>
      <c r="L62" s="49">
        <f t="shared" si="13"/>
        <v>0.99998025069525609</v>
      </c>
      <c r="M62" s="38">
        <v>100396.197</v>
      </c>
      <c r="N62" s="38">
        <f t="shared" si="14"/>
        <v>104311.64868299999</v>
      </c>
    </row>
    <row r="63" spans="1:14" ht="22.5" customHeight="1" x14ac:dyDescent="0.25">
      <c r="A63" s="2"/>
      <c r="B63" s="20"/>
      <c r="C63" s="10" t="s">
        <v>2</v>
      </c>
      <c r="D63" s="12"/>
      <c r="E63" s="15" t="s">
        <v>192</v>
      </c>
      <c r="F63" s="38">
        <v>172374</v>
      </c>
      <c r="G63" s="38">
        <v>994113</v>
      </c>
      <c r="H63" s="38">
        <v>994113</v>
      </c>
      <c r="I63" s="38">
        <v>939730.23499999999</v>
      </c>
      <c r="J63" s="38">
        <v>939730.23499999999</v>
      </c>
      <c r="K63" s="49">
        <f t="shared" si="12"/>
        <v>5.4516936138860848</v>
      </c>
      <c r="L63" s="49">
        <f t="shared" si="13"/>
        <v>0.94529518777040433</v>
      </c>
      <c r="M63" s="38">
        <v>907345.40800000005</v>
      </c>
      <c r="N63" s="38">
        <f t="shared" si="14"/>
        <v>942731.87891199999</v>
      </c>
    </row>
    <row r="64" spans="1:14" ht="22.5" customHeight="1" x14ac:dyDescent="0.25">
      <c r="A64" s="2">
        <v>24</v>
      </c>
      <c r="B64" s="21" t="s">
        <v>48</v>
      </c>
      <c r="C64" s="10"/>
      <c r="D64" s="13"/>
      <c r="E64" s="14" t="s">
        <v>167</v>
      </c>
      <c r="F64" s="41">
        <f>SUM(F65+F75)</f>
        <v>91331224</v>
      </c>
      <c r="G64" s="41">
        <f t="shared" ref="G64:J64" si="17">SUM(G65+G75)</f>
        <v>95443479</v>
      </c>
      <c r="H64" s="41">
        <f t="shared" si="17"/>
        <v>95443479</v>
      </c>
      <c r="I64" s="41">
        <f t="shared" si="17"/>
        <v>95724686.594999999</v>
      </c>
      <c r="J64" s="41">
        <f t="shared" si="17"/>
        <v>94527582.147</v>
      </c>
      <c r="K64" s="49">
        <f t="shared" si="12"/>
        <v>1.0349974303092664</v>
      </c>
      <c r="L64" s="49">
        <f t="shared" si="13"/>
        <v>0.99040377758023679</v>
      </c>
      <c r="M64" s="41">
        <v>84310094.775999993</v>
      </c>
      <c r="N64" s="41">
        <f t="shared" si="14"/>
        <v>87598188.472263992</v>
      </c>
    </row>
    <row r="65" spans="1:14" ht="22.5" customHeight="1" x14ac:dyDescent="0.25">
      <c r="A65" s="2" t="s">
        <v>111</v>
      </c>
      <c r="B65" s="20"/>
      <c r="C65" s="10" t="s">
        <v>4</v>
      </c>
      <c r="D65" s="12"/>
      <c r="E65" s="15" t="s">
        <v>49</v>
      </c>
      <c r="F65" s="38">
        <f>SUM(F66:F74)</f>
        <v>34120606</v>
      </c>
      <c r="G65" s="38">
        <f t="shared" ref="G65:J65" si="18">SUM(G66:G74)</f>
        <v>34054762</v>
      </c>
      <c r="H65" s="38">
        <f t="shared" si="18"/>
        <v>34054762</v>
      </c>
      <c r="I65" s="38">
        <f t="shared" si="18"/>
        <v>34747159.453000002</v>
      </c>
      <c r="J65" s="38">
        <f t="shared" si="18"/>
        <v>34042939.239</v>
      </c>
      <c r="K65" s="49">
        <f t="shared" si="12"/>
        <v>0.99772375786643419</v>
      </c>
      <c r="L65" s="49">
        <f t="shared" si="13"/>
        <v>0.99965283090218049</v>
      </c>
      <c r="M65" s="38">
        <v>32571178.105999999</v>
      </c>
      <c r="N65" s="38">
        <f t="shared" si="14"/>
        <v>33841454.052134</v>
      </c>
    </row>
    <row r="66" spans="1:14" ht="22.5" customHeight="1" x14ac:dyDescent="0.25">
      <c r="A66" s="2" t="s">
        <v>112</v>
      </c>
      <c r="B66" s="20"/>
      <c r="C66" s="10"/>
      <c r="D66" s="12" t="s">
        <v>50</v>
      </c>
      <c r="E66" s="15" t="s">
        <v>168</v>
      </c>
      <c r="F66" s="38">
        <v>71000</v>
      </c>
      <c r="G66" s="38">
        <v>71000</v>
      </c>
      <c r="H66" s="38">
        <v>71000</v>
      </c>
      <c r="I66" s="38">
        <v>62959.34</v>
      </c>
      <c r="J66" s="38">
        <v>62959.34</v>
      </c>
      <c r="K66" s="49">
        <f t="shared" si="12"/>
        <v>0.88675126760563372</v>
      </c>
      <c r="L66" s="49">
        <f t="shared" si="13"/>
        <v>0.88675126760563372</v>
      </c>
      <c r="M66" s="38">
        <v>0</v>
      </c>
      <c r="N66" s="38">
        <f t="shared" si="14"/>
        <v>0</v>
      </c>
    </row>
    <row r="67" spans="1:14" ht="22.5" customHeight="1" x14ac:dyDescent="0.25">
      <c r="A67" s="2" t="s">
        <v>113</v>
      </c>
      <c r="B67" s="20"/>
      <c r="C67" s="10"/>
      <c r="D67" s="32" t="s">
        <v>51</v>
      </c>
      <c r="E67" s="37" t="s">
        <v>169</v>
      </c>
      <c r="F67" s="38">
        <v>5278796</v>
      </c>
      <c r="G67" s="38">
        <v>5644477</v>
      </c>
      <c r="H67" s="38">
        <v>5644477</v>
      </c>
      <c r="I67" s="38">
        <v>5644476.3540000003</v>
      </c>
      <c r="J67" s="38">
        <v>5644476.3540000003</v>
      </c>
      <c r="K67" s="55">
        <f t="shared" si="12"/>
        <v>1.0692734392463736</v>
      </c>
      <c r="L67" s="55">
        <f t="shared" si="13"/>
        <v>0.99999988555184127</v>
      </c>
      <c r="M67" s="38">
        <v>5376554.3399999999</v>
      </c>
      <c r="N67" s="38">
        <f t="shared" si="14"/>
        <v>5586239.959259999</v>
      </c>
    </row>
    <row r="68" spans="1:14" ht="22.5" customHeight="1" x14ac:dyDescent="0.25">
      <c r="A68" s="2" t="s">
        <v>114</v>
      </c>
      <c r="B68" s="20"/>
      <c r="C68" s="10"/>
      <c r="D68" s="32" t="s">
        <v>52</v>
      </c>
      <c r="E68" s="37" t="s">
        <v>170</v>
      </c>
      <c r="F68" s="38">
        <v>15422579</v>
      </c>
      <c r="G68" s="38">
        <v>13843143</v>
      </c>
      <c r="H68" s="38">
        <v>13843143</v>
      </c>
      <c r="I68" s="38">
        <v>14659936.278000001</v>
      </c>
      <c r="J68" s="38">
        <v>14659936.278000001</v>
      </c>
      <c r="K68" s="55">
        <f t="shared" si="12"/>
        <v>0.95055024701121649</v>
      </c>
      <c r="L68" s="55">
        <f t="shared" si="13"/>
        <v>1.0590034559348265</v>
      </c>
      <c r="M68" s="38">
        <v>15060897.731000001</v>
      </c>
      <c r="N68" s="38">
        <f t="shared" si="14"/>
        <v>15648272.742509</v>
      </c>
    </row>
    <row r="69" spans="1:14" ht="22.5" customHeight="1" x14ac:dyDescent="0.25">
      <c r="A69" s="2" t="s">
        <v>115</v>
      </c>
      <c r="B69" s="20"/>
      <c r="C69" s="10"/>
      <c r="D69" s="32" t="s">
        <v>53</v>
      </c>
      <c r="E69" s="37" t="s">
        <v>171</v>
      </c>
      <c r="F69" s="38">
        <v>85320</v>
      </c>
      <c r="G69" s="38">
        <v>106320</v>
      </c>
      <c r="H69" s="38">
        <v>106320</v>
      </c>
      <c r="I69" s="38">
        <v>101255</v>
      </c>
      <c r="J69" s="38">
        <v>101255</v>
      </c>
      <c r="K69" s="55">
        <f t="shared" si="12"/>
        <v>1.1867674636661978</v>
      </c>
      <c r="L69" s="55">
        <f t="shared" si="13"/>
        <v>0.95236079759217451</v>
      </c>
      <c r="M69" s="38">
        <v>75019.456999999995</v>
      </c>
      <c r="N69" s="38">
        <f t="shared" si="14"/>
        <v>77945.215822999991</v>
      </c>
    </row>
    <row r="70" spans="1:14" ht="22.5" customHeight="1" x14ac:dyDescent="0.25">
      <c r="A70" s="2" t="s">
        <v>117</v>
      </c>
      <c r="B70" s="20"/>
      <c r="C70" s="10"/>
      <c r="D70" s="32" t="s">
        <v>54</v>
      </c>
      <c r="E70" s="37" t="s">
        <v>172</v>
      </c>
      <c r="F70" s="38">
        <v>2466719</v>
      </c>
      <c r="G70" s="38">
        <v>2466719</v>
      </c>
      <c r="H70" s="38">
        <v>2466719</v>
      </c>
      <c r="I70" s="38">
        <v>2466719</v>
      </c>
      <c r="J70" s="38">
        <v>2466719</v>
      </c>
      <c r="K70" s="55">
        <f t="shared" si="12"/>
        <v>1</v>
      </c>
      <c r="L70" s="55">
        <f t="shared" si="13"/>
        <v>1</v>
      </c>
      <c r="M70" s="38">
        <v>2349267</v>
      </c>
      <c r="N70" s="38">
        <f t="shared" si="14"/>
        <v>2440888.4129999997</v>
      </c>
    </row>
    <row r="71" spans="1:14" ht="22.5" customHeight="1" x14ac:dyDescent="0.25">
      <c r="A71" s="2" t="s">
        <v>116</v>
      </c>
      <c r="B71" s="20"/>
      <c r="C71" s="10"/>
      <c r="D71" s="32" t="s">
        <v>55</v>
      </c>
      <c r="E71" s="37" t="s">
        <v>173</v>
      </c>
      <c r="F71" s="38">
        <v>10278</v>
      </c>
      <c r="G71" s="38">
        <v>10278</v>
      </c>
      <c r="H71" s="38">
        <v>10278</v>
      </c>
      <c r="I71" s="38">
        <v>10278</v>
      </c>
      <c r="J71" s="38">
        <v>10278</v>
      </c>
      <c r="K71" s="55">
        <f t="shared" si="12"/>
        <v>1</v>
      </c>
      <c r="L71" s="55">
        <f t="shared" si="13"/>
        <v>1</v>
      </c>
      <c r="M71" s="38">
        <v>13300</v>
      </c>
      <c r="N71" s="38">
        <f t="shared" si="14"/>
        <v>13818.699999999999</v>
      </c>
    </row>
    <row r="72" spans="1:14" ht="22.5" customHeight="1" x14ac:dyDescent="0.25">
      <c r="A72" s="2" t="s">
        <v>118</v>
      </c>
      <c r="B72" s="77"/>
      <c r="C72" s="10"/>
      <c r="D72" s="32" t="s">
        <v>56</v>
      </c>
      <c r="E72" s="37" t="s">
        <v>174</v>
      </c>
      <c r="F72" s="38">
        <v>770910</v>
      </c>
      <c r="G72" s="38">
        <v>1449356</v>
      </c>
      <c r="H72" s="38">
        <v>1449356</v>
      </c>
      <c r="I72" s="38">
        <v>1403140.7290000001</v>
      </c>
      <c r="J72" s="38">
        <v>717008.51500000001</v>
      </c>
      <c r="K72" s="55">
        <f t="shared" si="12"/>
        <v>0.93008070332464232</v>
      </c>
      <c r="L72" s="55">
        <f t="shared" si="13"/>
        <v>0.4947083497774184</v>
      </c>
      <c r="M72" s="38">
        <v>680451.23400000005</v>
      </c>
      <c r="N72" s="38">
        <f t="shared" si="14"/>
        <v>706988.83212599996</v>
      </c>
    </row>
    <row r="73" spans="1:14" ht="22.5" customHeight="1" x14ac:dyDescent="0.25">
      <c r="A73" s="2" t="s">
        <v>119</v>
      </c>
      <c r="B73" s="20"/>
      <c r="C73" s="10"/>
      <c r="D73" s="32" t="s">
        <v>57</v>
      </c>
      <c r="E73" s="37" t="s">
        <v>175</v>
      </c>
      <c r="F73" s="38">
        <v>86100</v>
      </c>
      <c r="G73" s="38">
        <v>93100</v>
      </c>
      <c r="H73" s="38">
        <v>93100</v>
      </c>
      <c r="I73" s="38">
        <v>75656.095000000001</v>
      </c>
      <c r="J73" s="38">
        <v>57568.095000000001</v>
      </c>
      <c r="K73" s="55">
        <f t="shared" si="12"/>
        <v>0.66861898954703836</v>
      </c>
      <c r="L73" s="55">
        <f t="shared" si="13"/>
        <v>0.61834688506981739</v>
      </c>
      <c r="M73" s="38">
        <v>73154.570999999996</v>
      </c>
      <c r="N73" s="38">
        <f t="shared" si="14"/>
        <v>76007.599268999984</v>
      </c>
    </row>
    <row r="74" spans="1:14" ht="22.5" customHeight="1" x14ac:dyDescent="0.25">
      <c r="A74" s="2" t="s">
        <v>120</v>
      </c>
      <c r="B74" s="20"/>
      <c r="C74" s="10"/>
      <c r="D74" s="32" t="s">
        <v>58</v>
      </c>
      <c r="E74" s="37" t="s">
        <v>176</v>
      </c>
      <c r="F74" s="38">
        <v>9928904</v>
      </c>
      <c r="G74" s="38">
        <v>10370369</v>
      </c>
      <c r="H74" s="38">
        <v>10370369</v>
      </c>
      <c r="I74" s="38">
        <v>10322738.657</v>
      </c>
      <c r="J74" s="38">
        <v>10322738.657</v>
      </c>
      <c r="K74" s="55">
        <f t="shared" si="12"/>
        <v>1.0396654713350033</v>
      </c>
      <c r="L74" s="55">
        <f t="shared" si="13"/>
        <v>0.99540707346093471</v>
      </c>
      <c r="M74" s="38">
        <v>8942533.773</v>
      </c>
      <c r="N74" s="38">
        <f t="shared" si="14"/>
        <v>9291292.5901469998</v>
      </c>
    </row>
    <row r="75" spans="1:14" ht="22.5" customHeight="1" x14ac:dyDescent="0.25">
      <c r="A75" s="2" t="s">
        <v>121</v>
      </c>
      <c r="B75" s="21"/>
      <c r="C75" s="10" t="s">
        <v>2</v>
      </c>
      <c r="D75" s="33"/>
      <c r="E75" s="37" t="s">
        <v>177</v>
      </c>
      <c r="F75" s="38">
        <f>SUM(F76:F81)</f>
        <v>57210618</v>
      </c>
      <c r="G75" s="38">
        <f>SUM(G76:G81)</f>
        <v>61388717</v>
      </c>
      <c r="H75" s="38">
        <f>SUM(H76:H81)</f>
        <v>61388717</v>
      </c>
      <c r="I75" s="38">
        <f>SUM(I76:I81)</f>
        <v>60977527.141999997</v>
      </c>
      <c r="J75" s="38">
        <f>SUM(J76:J81)</f>
        <v>60484642.908</v>
      </c>
      <c r="K75" s="55">
        <f t="shared" si="12"/>
        <v>1.057227574573657</v>
      </c>
      <c r="L75" s="55">
        <f t="shared" si="13"/>
        <v>0.98527295998057751</v>
      </c>
      <c r="M75" s="38">
        <v>51738916.669999994</v>
      </c>
      <c r="N75" s="38">
        <f t="shared" si="14"/>
        <v>53756734.420129992</v>
      </c>
    </row>
    <row r="76" spans="1:14" ht="22.5" customHeight="1" x14ac:dyDescent="0.25">
      <c r="A76" s="2" t="s">
        <v>122</v>
      </c>
      <c r="B76" s="20"/>
      <c r="C76" s="10"/>
      <c r="D76" s="32" t="s">
        <v>51</v>
      </c>
      <c r="E76" s="37" t="s">
        <v>178</v>
      </c>
      <c r="F76" s="38">
        <v>41516</v>
      </c>
      <c r="G76" s="38">
        <v>29896</v>
      </c>
      <c r="H76" s="38">
        <v>29896</v>
      </c>
      <c r="I76" s="38">
        <v>27407.911</v>
      </c>
      <c r="J76" s="38">
        <v>24564.43</v>
      </c>
      <c r="K76" s="55">
        <f t="shared" si="12"/>
        <v>0.59168585605549673</v>
      </c>
      <c r="L76" s="55">
        <f t="shared" si="13"/>
        <v>0.82166276424939788</v>
      </c>
      <c r="M76" s="38">
        <v>38054.946000000004</v>
      </c>
      <c r="N76" s="38">
        <f t="shared" si="14"/>
        <v>39539.088894</v>
      </c>
    </row>
    <row r="77" spans="1:14" ht="22.5" customHeight="1" x14ac:dyDescent="0.25">
      <c r="A77" s="2" t="s">
        <v>123</v>
      </c>
      <c r="B77" s="20"/>
      <c r="C77" s="10"/>
      <c r="D77" s="32" t="s">
        <v>60</v>
      </c>
      <c r="E77" s="37" t="s">
        <v>179</v>
      </c>
      <c r="F77" s="38">
        <v>24000</v>
      </c>
      <c r="G77" s="38">
        <v>24745</v>
      </c>
      <c r="H77" s="38">
        <v>24745</v>
      </c>
      <c r="I77" s="38">
        <v>24744.6</v>
      </c>
      <c r="J77" s="38">
        <v>24744.6</v>
      </c>
      <c r="K77" s="55">
        <f t="shared" si="12"/>
        <v>1.0310249999999999</v>
      </c>
      <c r="L77" s="55">
        <f t="shared" si="13"/>
        <v>0.99998383511820566</v>
      </c>
      <c r="M77" s="38">
        <v>17597.832999999999</v>
      </c>
      <c r="N77" s="38">
        <f t="shared" si="14"/>
        <v>18284.148486999999</v>
      </c>
    </row>
    <row r="78" spans="1:14" ht="22.5" customHeight="1" x14ac:dyDescent="0.25">
      <c r="A78" s="2" t="s">
        <v>124</v>
      </c>
      <c r="B78" s="20"/>
      <c r="C78" s="10"/>
      <c r="D78" s="32" t="s">
        <v>61</v>
      </c>
      <c r="E78" s="37" t="s">
        <v>180</v>
      </c>
      <c r="F78" s="38">
        <v>13521875</v>
      </c>
      <c r="G78" s="38">
        <v>15785212</v>
      </c>
      <c r="H78" s="38">
        <v>15785212</v>
      </c>
      <c r="I78" s="38">
        <v>14858636.51</v>
      </c>
      <c r="J78" s="38">
        <v>14703876.387</v>
      </c>
      <c r="K78" s="55">
        <f t="shared" si="12"/>
        <v>1.0874140152160852</v>
      </c>
      <c r="L78" s="55">
        <f t="shared" si="13"/>
        <v>0.93149692173915688</v>
      </c>
      <c r="M78" s="38">
        <v>12625743.262</v>
      </c>
      <c r="N78" s="38">
        <f t="shared" si="14"/>
        <v>13118147.249217998</v>
      </c>
    </row>
    <row r="79" spans="1:14" ht="22.5" customHeight="1" x14ac:dyDescent="0.25">
      <c r="A79" s="2" t="s">
        <v>125</v>
      </c>
      <c r="B79" s="20"/>
      <c r="C79" s="10"/>
      <c r="D79" s="32" t="s">
        <v>62</v>
      </c>
      <c r="E79" s="15" t="s">
        <v>181</v>
      </c>
      <c r="F79" s="38">
        <v>41837900</v>
      </c>
      <c r="G79" s="38">
        <v>42798857</v>
      </c>
      <c r="H79" s="38">
        <v>42798857</v>
      </c>
      <c r="I79" s="38">
        <v>43239241.050999999</v>
      </c>
      <c r="J79" s="38">
        <v>42983817.118000001</v>
      </c>
      <c r="K79" s="49">
        <f t="shared" si="12"/>
        <v>1.0273894511435804</v>
      </c>
      <c r="L79" s="49">
        <f t="shared" si="13"/>
        <v>1.0043216134954258</v>
      </c>
      <c r="M79" s="38">
        <v>37249070.693999998</v>
      </c>
      <c r="N79" s="38">
        <f t="shared" si="14"/>
        <v>38701784.451065995</v>
      </c>
    </row>
    <row r="80" spans="1:14" ht="22.5" customHeight="1" x14ac:dyDescent="0.25">
      <c r="A80" s="2" t="s">
        <v>126</v>
      </c>
      <c r="B80" s="20"/>
      <c r="C80" s="10"/>
      <c r="D80" s="32" t="s">
        <v>63</v>
      </c>
      <c r="E80" s="37" t="s">
        <v>182</v>
      </c>
      <c r="F80" s="38">
        <v>1168190</v>
      </c>
      <c r="G80" s="38">
        <v>1913726</v>
      </c>
      <c r="H80" s="38">
        <v>1913726</v>
      </c>
      <c r="I80" s="38">
        <v>2003253.767</v>
      </c>
      <c r="J80" s="38">
        <v>1923398.07</v>
      </c>
      <c r="K80" s="55">
        <f t="shared" si="12"/>
        <v>1.6464770884873181</v>
      </c>
      <c r="L80" s="55">
        <f t="shared" si="13"/>
        <v>1.0050540516249453</v>
      </c>
      <c r="M80" s="38">
        <v>1268643.977</v>
      </c>
      <c r="N80" s="38">
        <f t="shared" si="14"/>
        <v>1318121.0921029998</v>
      </c>
    </row>
    <row r="81" spans="1:14" ht="22.5" customHeight="1" x14ac:dyDescent="0.25">
      <c r="A81" s="2" t="s">
        <v>127</v>
      </c>
      <c r="B81" s="20"/>
      <c r="C81" s="10"/>
      <c r="D81" s="32" t="s">
        <v>64</v>
      </c>
      <c r="E81" s="37" t="s">
        <v>183</v>
      </c>
      <c r="F81" s="38">
        <v>617137</v>
      </c>
      <c r="G81" s="38">
        <v>836281</v>
      </c>
      <c r="H81" s="38">
        <v>836281</v>
      </c>
      <c r="I81" s="38">
        <v>824243.30299999996</v>
      </c>
      <c r="J81" s="38">
        <v>824242.30299999996</v>
      </c>
      <c r="K81" s="55">
        <f t="shared" si="12"/>
        <v>1.335590481530033</v>
      </c>
      <c r="L81" s="55">
        <f t="shared" si="13"/>
        <v>0.98560448342124229</v>
      </c>
      <c r="M81" s="38">
        <v>539805.95799999998</v>
      </c>
      <c r="N81" s="38">
        <f t="shared" si="14"/>
        <v>560858.39036199998</v>
      </c>
    </row>
    <row r="82" spans="1:14" ht="22.5" customHeight="1" x14ac:dyDescent="0.25">
      <c r="A82" s="2"/>
      <c r="B82" s="20">
        <v>25</v>
      </c>
      <c r="C82" s="10"/>
      <c r="D82" s="32"/>
      <c r="E82" s="37" t="s">
        <v>210</v>
      </c>
      <c r="F82" s="41">
        <f>SUM(F83)</f>
        <v>0</v>
      </c>
      <c r="G82" s="41">
        <f t="shared" ref="G82:J82" si="19">SUM(G83)</f>
        <v>10000</v>
      </c>
      <c r="H82" s="41">
        <f t="shared" si="19"/>
        <v>10000</v>
      </c>
      <c r="I82" s="41">
        <f t="shared" si="19"/>
        <v>5748.6080000000002</v>
      </c>
      <c r="J82" s="41">
        <f t="shared" si="19"/>
        <v>5748.6080000000002</v>
      </c>
      <c r="K82" s="55">
        <v>0</v>
      </c>
      <c r="L82" s="55">
        <f t="shared" ref="L82:L83" si="20">J82/G82</f>
        <v>0.57486080000000006</v>
      </c>
      <c r="M82" s="41">
        <v>46229.404000000002</v>
      </c>
      <c r="N82" s="41">
        <f t="shared" si="14"/>
        <v>48032.350756</v>
      </c>
    </row>
    <row r="83" spans="1:14" ht="22.5" customHeight="1" x14ac:dyDescent="0.25">
      <c r="A83" s="2"/>
      <c r="B83" s="20"/>
      <c r="C83" s="10">
        <v>99</v>
      </c>
      <c r="D83" s="32"/>
      <c r="E83" s="37" t="s">
        <v>211</v>
      </c>
      <c r="F83" s="38">
        <v>0</v>
      </c>
      <c r="G83" s="38">
        <v>10000</v>
      </c>
      <c r="H83" s="38">
        <v>10000</v>
      </c>
      <c r="I83" s="38">
        <v>5748.6080000000002</v>
      </c>
      <c r="J83" s="38">
        <v>5748.6080000000002</v>
      </c>
      <c r="K83" s="55">
        <v>0</v>
      </c>
      <c r="L83" s="55">
        <f t="shared" si="20"/>
        <v>0.57486080000000006</v>
      </c>
      <c r="M83" s="38">
        <v>46229.404000000002</v>
      </c>
      <c r="N83" s="38">
        <f t="shared" si="14"/>
        <v>48032.350756</v>
      </c>
    </row>
    <row r="84" spans="1:14" ht="22.5" customHeight="1" x14ac:dyDescent="0.25">
      <c r="A84" s="2">
        <v>26</v>
      </c>
      <c r="B84" s="21" t="s">
        <v>65</v>
      </c>
      <c r="C84" s="10"/>
      <c r="D84" s="13"/>
      <c r="E84" s="14" t="s">
        <v>184</v>
      </c>
      <c r="F84" s="41">
        <f>SUM(F85:F87)</f>
        <v>256739</v>
      </c>
      <c r="G84" s="41">
        <f t="shared" ref="G84:J84" si="21">SUM(G85:G87)</f>
        <v>917290</v>
      </c>
      <c r="H84" s="41">
        <f t="shared" si="21"/>
        <v>917290</v>
      </c>
      <c r="I84" s="41">
        <f t="shared" si="21"/>
        <v>879116.70099999988</v>
      </c>
      <c r="J84" s="41">
        <f t="shared" si="21"/>
        <v>849800.62199999997</v>
      </c>
      <c r="K84" s="49">
        <f>J84/F84</f>
        <v>3.3099787021060298</v>
      </c>
      <c r="L84" s="49">
        <f>J84/G84</f>
        <v>0.92642525482671778</v>
      </c>
      <c r="M84" s="41">
        <v>312904.93800000002</v>
      </c>
      <c r="N84" s="41">
        <f t="shared" si="14"/>
        <v>325108.23058199999</v>
      </c>
    </row>
    <row r="85" spans="1:14" ht="22.5" customHeight="1" x14ac:dyDescent="0.25">
      <c r="A85" s="2" t="s">
        <v>128</v>
      </c>
      <c r="B85" s="20"/>
      <c r="C85" s="10" t="s">
        <v>4</v>
      </c>
      <c r="D85" s="12"/>
      <c r="E85" s="15" t="s">
        <v>66</v>
      </c>
      <c r="F85" s="38">
        <v>103530</v>
      </c>
      <c r="G85" s="38">
        <v>525713</v>
      </c>
      <c r="H85" s="38">
        <v>525713</v>
      </c>
      <c r="I85" s="38">
        <v>491381.147</v>
      </c>
      <c r="J85" s="38">
        <v>483887.951</v>
      </c>
      <c r="K85" s="49">
        <f>J85/F85</f>
        <v>4.673891152322998</v>
      </c>
      <c r="L85" s="55">
        <f>J85/G85</f>
        <v>0.92044128830749861</v>
      </c>
      <c r="M85" s="38">
        <v>90142.625</v>
      </c>
      <c r="N85" s="38">
        <f t="shared" si="14"/>
        <v>93658.187374999994</v>
      </c>
    </row>
    <row r="86" spans="1:14" ht="22.5" customHeight="1" x14ac:dyDescent="0.25">
      <c r="A86" s="2" t="s">
        <v>129</v>
      </c>
      <c r="B86" s="20"/>
      <c r="C86" s="10" t="s">
        <v>6</v>
      </c>
      <c r="D86" s="12"/>
      <c r="E86" s="15" t="s">
        <v>185</v>
      </c>
      <c r="F86" s="38">
        <v>80000</v>
      </c>
      <c r="G86" s="38">
        <v>308434</v>
      </c>
      <c r="H86" s="38">
        <v>308434</v>
      </c>
      <c r="I86" s="38">
        <v>305201.66499999998</v>
      </c>
      <c r="J86" s="38">
        <v>283378.78200000001</v>
      </c>
      <c r="K86" s="49">
        <f>J86/F86</f>
        <v>3.5422347750000003</v>
      </c>
      <c r="L86" s="55">
        <f>J86/G86</f>
        <v>0.91876635520078853</v>
      </c>
      <c r="M86" s="38">
        <v>154516.19500000001</v>
      </c>
      <c r="N86" s="38">
        <f t="shared" si="14"/>
        <v>160542.32660500001</v>
      </c>
    </row>
    <row r="87" spans="1:14" ht="22.5" customHeight="1" thickBot="1" x14ac:dyDescent="0.3">
      <c r="A87" s="2" t="s">
        <v>130</v>
      </c>
      <c r="B87" s="59"/>
      <c r="C87" s="23" t="s">
        <v>22</v>
      </c>
      <c r="D87" s="24"/>
      <c r="E87" s="74" t="s">
        <v>186</v>
      </c>
      <c r="F87" s="75">
        <v>73209</v>
      </c>
      <c r="G87" s="75">
        <v>83143</v>
      </c>
      <c r="H87" s="75">
        <v>83143</v>
      </c>
      <c r="I87" s="75">
        <v>82533.888999999996</v>
      </c>
      <c r="J87" s="75">
        <v>82533.888999999996</v>
      </c>
      <c r="K87" s="76">
        <f>J87/F87</f>
        <v>1.1273735333087462</v>
      </c>
      <c r="L87" s="76">
        <f>J87/G87</f>
        <v>0.9926739352681524</v>
      </c>
      <c r="M87" s="75">
        <v>68246.118000000002</v>
      </c>
      <c r="N87" s="75">
        <f t="shared" si="14"/>
        <v>70907.716602</v>
      </c>
    </row>
    <row r="88" spans="1:14" x14ac:dyDescent="0.25">
      <c r="B88" s="84" t="s">
        <v>202</v>
      </c>
      <c r="C88" s="84"/>
      <c r="D88" s="84"/>
      <c r="E88" s="84"/>
      <c r="F88" s="7"/>
      <c r="G88" s="7"/>
      <c r="H88" s="7"/>
      <c r="I88" s="7"/>
      <c r="J88" s="3"/>
      <c r="K88" s="7"/>
      <c r="M88" s="3"/>
      <c r="N88" s="3"/>
    </row>
    <row r="89" spans="1:14" x14ac:dyDescent="0.25">
      <c r="B89" s="4"/>
      <c r="C89" s="4"/>
      <c r="D89" s="4"/>
      <c r="E89" s="4"/>
      <c r="F89" s="84"/>
      <c r="G89" s="84"/>
      <c r="H89" s="84"/>
      <c r="I89" s="84"/>
      <c r="J89" s="84"/>
      <c r="K89" s="61"/>
      <c r="M89" s="3"/>
      <c r="N89" s="3"/>
    </row>
    <row r="90" spans="1:14" x14ac:dyDescent="0.25">
      <c r="B90" s="5"/>
      <c r="C90" s="5"/>
      <c r="D90" s="5"/>
      <c r="E90" s="6"/>
      <c r="F90" s="4"/>
      <c r="G90" s="4"/>
      <c r="H90" s="4"/>
      <c r="I90" s="4"/>
      <c r="J90" s="4"/>
      <c r="K90" s="4"/>
      <c r="M90" s="4"/>
      <c r="N90" s="4"/>
    </row>
    <row r="91" spans="1:14" ht="21" x14ac:dyDescent="0.25">
      <c r="E91" s="29" t="s">
        <v>0</v>
      </c>
      <c r="F91" s="3" t="s">
        <v>215</v>
      </c>
      <c r="G91" s="5"/>
      <c r="H91" s="5"/>
      <c r="I91" s="5"/>
      <c r="J91" s="6"/>
      <c r="K91" s="5"/>
      <c r="L91" s="6"/>
      <c r="M91" s="6"/>
      <c r="N91" s="6"/>
    </row>
    <row r="92" spans="1:14" ht="21.75" thickBot="1" x14ac:dyDescent="0.3">
      <c r="E92" s="6"/>
      <c r="F92" s="7"/>
      <c r="G92" s="7"/>
      <c r="H92" s="7"/>
      <c r="I92" s="7"/>
      <c r="J92" s="29"/>
      <c r="K92" s="7"/>
      <c r="L92" s="6"/>
      <c r="M92" s="29"/>
      <c r="N92" s="29"/>
    </row>
    <row r="93" spans="1:14" ht="41.25" customHeight="1" x14ac:dyDescent="0.25">
      <c r="A93" s="8"/>
      <c r="B93" s="85" t="s">
        <v>146</v>
      </c>
      <c r="C93" s="87" t="s">
        <v>147</v>
      </c>
      <c r="D93" s="87" t="s">
        <v>148</v>
      </c>
      <c r="E93" s="25" t="s">
        <v>198</v>
      </c>
      <c r="F93" s="96" t="s">
        <v>222</v>
      </c>
      <c r="G93" s="89"/>
      <c r="H93" s="89"/>
      <c r="I93" s="25" t="s">
        <v>204</v>
      </c>
      <c r="J93" s="25" t="s">
        <v>204</v>
      </c>
      <c r="K93" s="27" t="s">
        <v>1</v>
      </c>
      <c r="L93" s="28" t="s">
        <v>1</v>
      </c>
      <c r="M93" s="69" t="s">
        <v>204</v>
      </c>
      <c r="N93" s="94" t="s">
        <v>223</v>
      </c>
    </row>
    <row r="94" spans="1:14" ht="39.75" customHeight="1" thickBot="1" x14ac:dyDescent="0.3">
      <c r="A94" s="9" t="s">
        <v>79</v>
      </c>
      <c r="B94" s="90"/>
      <c r="C94" s="91"/>
      <c r="D94" s="91"/>
      <c r="E94" s="26" t="s">
        <v>155</v>
      </c>
      <c r="F94" s="46" t="s">
        <v>150</v>
      </c>
      <c r="G94" s="46" t="s">
        <v>151</v>
      </c>
      <c r="H94" s="46" t="s">
        <v>152</v>
      </c>
      <c r="I94" s="45" t="s">
        <v>206</v>
      </c>
      <c r="J94" s="45" t="s">
        <v>156</v>
      </c>
      <c r="K94" s="43" t="s">
        <v>194</v>
      </c>
      <c r="L94" s="44" t="s">
        <v>195</v>
      </c>
      <c r="M94" s="70" t="s">
        <v>216</v>
      </c>
      <c r="N94" s="93" t="s">
        <v>226</v>
      </c>
    </row>
    <row r="95" spans="1:14" ht="22.5" customHeight="1" x14ac:dyDescent="0.25">
      <c r="A95" s="2">
        <v>29</v>
      </c>
      <c r="B95" s="21" t="s">
        <v>67</v>
      </c>
      <c r="C95" s="10"/>
      <c r="D95" s="13"/>
      <c r="E95" s="14" t="s">
        <v>187</v>
      </c>
      <c r="F95" s="41">
        <f>SUM(F96:F102)</f>
        <v>1307590</v>
      </c>
      <c r="G95" s="41">
        <f t="shared" ref="G95:J95" si="22">SUM(G96:G102)</f>
        <v>3959463</v>
      </c>
      <c r="H95" s="41">
        <f t="shared" si="22"/>
        <v>3959463</v>
      </c>
      <c r="I95" s="41">
        <f t="shared" si="22"/>
        <v>3688947.6249999995</v>
      </c>
      <c r="J95" s="41">
        <f t="shared" si="22"/>
        <v>3512728.4039999992</v>
      </c>
      <c r="K95" s="49">
        <f>J95/F95</f>
        <v>2.6864142460557203</v>
      </c>
      <c r="L95" s="50">
        <f t="shared" ref="L95:L110" si="23">J95/G95</f>
        <v>0.88717293329928815</v>
      </c>
      <c r="M95" s="41">
        <v>2001152.4480000001</v>
      </c>
      <c r="N95" s="41">
        <f>M95*1.039</f>
        <v>2079197.393472</v>
      </c>
    </row>
    <row r="96" spans="1:14" ht="22.5" customHeight="1" x14ac:dyDescent="0.25">
      <c r="A96" s="2"/>
      <c r="B96" s="21"/>
      <c r="C96" s="10" t="s">
        <v>6</v>
      </c>
      <c r="D96" s="13"/>
      <c r="E96" s="15" t="s">
        <v>214</v>
      </c>
      <c r="F96" s="41">
        <v>0</v>
      </c>
      <c r="G96" s="38">
        <v>2201680</v>
      </c>
      <c r="H96" s="38">
        <v>2201680</v>
      </c>
      <c r="I96" s="38">
        <v>2201679.71</v>
      </c>
      <c r="J96" s="38">
        <v>2201679.71</v>
      </c>
      <c r="K96" s="49">
        <v>0</v>
      </c>
      <c r="L96" s="50">
        <f t="shared" si="23"/>
        <v>0.9999998682824025</v>
      </c>
      <c r="M96" s="38">
        <v>1040613.89</v>
      </c>
      <c r="N96" s="38">
        <f t="shared" ref="N96:N121" si="24">M96*1.039</f>
        <v>1081197.8317099998</v>
      </c>
    </row>
    <row r="97" spans="1:14" ht="22.5" customHeight="1" x14ac:dyDescent="0.25">
      <c r="A97" s="2" t="s">
        <v>131</v>
      </c>
      <c r="B97" s="20"/>
      <c r="C97" s="31" t="s">
        <v>2</v>
      </c>
      <c r="D97" s="12"/>
      <c r="E97" s="15" t="s">
        <v>26</v>
      </c>
      <c r="F97" s="38">
        <v>695790</v>
      </c>
      <c r="G97" s="38">
        <v>552890</v>
      </c>
      <c r="H97" s="38">
        <v>552890</v>
      </c>
      <c r="I97" s="38">
        <v>531445.41399999999</v>
      </c>
      <c r="J97" s="38">
        <v>485321.01</v>
      </c>
      <c r="K97" s="49">
        <f>J97/F97</f>
        <v>0.69751075755615921</v>
      </c>
      <c r="L97" s="50">
        <f t="shared" si="23"/>
        <v>0.87778945178968693</v>
      </c>
      <c r="M97" s="38">
        <v>86235.6</v>
      </c>
      <c r="N97" s="38">
        <f t="shared" si="24"/>
        <v>89598.788400000005</v>
      </c>
    </row>
    <row r="98" spans="1:14" ht="22.5" customHeight="1" x14ac:dyDescent="0.25">
      <c r="A98" s="2" t="s">
        <v>132</v>
      </c>
      <c r="B98" s="20"/>
      <c r="C98" s="31" t="s">
        <v>22</v>
      </c>
      <c r="D98" s="12"/>
      <c r="E98" s="15" t="s">
        <v>27</v>
      </c>
      <c r="F98" s="38">
        <v>100861</v>
      </c>
      <c r="G98" s="38">
        <v>236092</v>
      </c>
      <c r="H98" s="38">
        <v>236092</v>
      </c>
      <c r="I98" s="38">
        <v>218538.32699999999</v>
      </c>
      <c r="J98" s="38">
        <v>185635.29500000001</v>
      </c>
      <c r="K98" s="49">
        <f>J98/F98</f>
        <v>1.8405061916895531</v>
      </c>
      <c r="L98" s="50">
        <f t="shared" si="23"/>
        <v>0.78628371567016253</v>
      </c>
      <c r="M98" s="38">
        <v>221755.96599999999</v>
      </c>
      <c r="N98" s="38">
        <f t="shared" si="24"/>
        <v>230404.44867399996</v>
      </c>
    </row>
    <row r="99" spans="1:14" ht="22.5" customHeight="1" x14ac:dyDescent="0.25">
      <c r="A99" s="2" t="s">
        <v>133</v>
      </c>
      <c r="B99" s="20"/>
      <c r="C99" s="31" t="s">
        <v>9</v>
      </c>
      <c r="D99" s="12"/>
      <c r="E99" s="15" t="s">
        <v>68</v>
      </c>
      <c r="F99" s="38">
        <v>76082</v>
      </c>
      <c r="G99" s="38">
        <v>337828</v>
      </c>
      <c r="H99" s="38">
        <v>337828</v>
      </c>
      <c r="I99" s="38">
        <v>317709.08</v>
      </c>
      <c r="J99" s="38">
        <v>255035.32</v>
      </c>
      <c r="K99" s="49">
        <f>J99/F99</f>
        <v>3.3521111432401884</v>
      </c>
      <c r="L99" s="50">
        <f t="shared" si="23"/>
        <v>0.7549265306605728</v>
      </c>
      <c r="M99" s="38">
        <v>345220.34499999997</v>
      </c>
      <c r="N99" s="38">
        <f t="shared" si="24"/>
        <v>358683.93845499994</v>
      </c>
    </row>
    <row r="100" spans="1:14" ht="22.5" customHeight="1" x14ac:dyDescent="0.25">
      <c r="A100" s="2" t="s">
        <v>134</v>
      </c>
      <c r="B100" s="20"/>
      <c r="C100" s="31" t="s">
        <v>13</v>
      </c>
      <c r="D100" s="12"/>
      <c r="E100" s="15" t="s">
        <v>69</v>
      </c>
      <c r="F100" s="38">
        <v>44780</v>
      </c>
      <c r="G100" s="38">
        <v>187616</v>
      </c>
      <c r="H100" s="38">
        <v>187616</v>
      </c>
      <c r="I100" s="38">
        <v>35997.205999999998</v>
      </c>
      <c r="J100" s="38">
        <v>21551.184000000001</v>
      </c>
      <c r="K100" s="49">
        <f>J100/F100</f>
        <v>0.48126806610093792</v>
      </c>
      <c r="L100" s="50">
        <f t="shared" si="23"/>
        <v>0.11486858263687533</v>
      </c>
      <c r="M100" s="38">
        <v>72699.134000000005</v>
      </c>
      <c r="N100" s="38">
        <f t="shared" si="24"/>
        <v>75534.400225999998</v>
      </c>
    </row>
    <row r="101" spans="1:14" ht="22.5" customHeight="1" x14ac:dyDescent="0.25">
      <c r="A101" s="2" t="s">
        <v>135</v>
      </c>
      <c r="B101" s="20"/>
      <c r="C101" s="31" t="s">
        <v>41</v>
      </c>
      <c r="D101" s="12"/>
      <c r="E101" s="15" t="s">
        <v>70</v>
      </c>
      <c r="F101" s="38">
        <v>290077</v>
      </c>
      <c r="G101" s="38">
        <v>368242</v>
      </c>
      <c r="H101" s="38">
        <v>368242</v>
      </c>
      <c r="I101" s="38">
        <v>348920.87800000003</v>
      </c>
      <c r="J101" s="38">
        <v>333963.565</v>
      </c>
      <c r="K101" s="49">
        <f>J101/F101</f>
        <v>1.1512928119085621</v>
      </c>
      <c r="L101" s="50">
        <f t="shared" si="23"/>
        <v>0.90691329343203653</v>
      </c>
      <c r="M101" s="38">
        <v>234627.51300000001</v>
      </c>
      <c r="N101" s="38">
        <f t="shared" si="24"/>
        <v>243777.986007</v>
      </c>
    </row>
    <row r="102" spans="1:14" ht="22.5" customHeight="1" x14ac:dyDescent="0.25">
      <c r="A102" s="2"/>
      <c r="B102" s="20"/>
      <c r="C102" s="31">
        <v>99</v>
      </c>
      <c r="D102" s="12"/>
      <c r="E102" s="15" t="s">
        <v>205</v>
      </c>
      <c r="F102" s="38">
        <v>100000</v>
      </c>
      <c r="G102" s="38">
        <v>75115</v>
      </c>
      <c r="H102" s="38">
        <v>75115</v>
      </c>
      <c r="I102" s="38">
        <v>34657.01</v>
      </c>
      <c r="J102" s="38">
        <v>29542.32</v>
      </c>
      <c r="K102" s="49">
        <v>0</v>
      </c>
      <c r="L102" s="50">
        <f t="shared" si="23"/>
        <v>0.39329454835918259</v>
      </c>
      <c r="M102" s="38">
        <v>0</v>
      </c>
      <c r="N102" s="38">
        <f t="shared" si="24"/>
        <v>0</v>
      </c>
    </row>
    <row r="103" spans="1:14" ht="22.5" customHeight="1" x14ac:dyDescent="0.25">
      <c r="A103" s="2">
        <v>31</v>
      </c>
      <c r="B103" s="21" t="s">
        <v>71</v>
      </c>
      <c r="C103" s="10"/>
      <c r="D103" s="13"/>
      <c r="E103" s="14" t="s">
        <v>188</v>
      </c>
      <c r="F103" s="41">
        <f>SUM(F104+F106)</f>
        <v>10012450</v>
      </c>
      <c r="G103" s="41">
        <f t="shared" ref="G103:J103" si="25">SUM(G104+G106)</f>
        <v>21529332</v>
      </c>
      <c r="H103" s="41">
        <f t="shared" si="25"/>
        <v>21529332</v>
      </c>
      <c r="I103" s="41">
        <f t="shared" si="25"/>
        <v>18430596.740999997</v>
      </c>
      <c r="J103" s="41">
        <f t="shared" si="25"/>
        <v>10325259.598999999</v>
      </c>
      <c r="K103" s="49">
        <f>J103/F103</f>
        <v>1.0312420635309039</v>
      </c>
      <c r="L103" s="50">
        <f t="shared" si="23"/>
        <v>0.47959033745217916</v>
      </c>
      <c r="M103" s="41">
        <v>8860719.9280000012</v>
      </c>
      <c r="N103" s="41">
        <f t="shared" si="24"/>
        <v>9206288.0051920004</v>
      </c>
    </row>
    <row r="104" spans="1:14" ht="22.5" customHeight="1" x14ac:dyDescent="0.25">
      <c r="A104" s="2" t="s">
        <v>136</v>
      </c>
      <c r="B104" s="20"/>
      <c r="C104" s="10" t="s">
        <v>4</v>
      </c>
      <c r="D104" s="12"/>
      <c r="E104" s="15" t="s">
        <v>72</v>
      </c>
      <c r="F104" s="38">
        <f>SUM(F105)</f>
        <v>0</v>
      </c>
      <c r="G104" s="38">
        <f t="shared" ref="G104:J104" si="26">SUM(G105)</f>
        <v>2054</v>
      </c>
      <c r="H104" s="38">
        <f t="shared" si="26"/>
        <v>2054</v>
      </c>
      <c r="I104" s="38">
        <f t="shared" si="26"/>
        <v>2053.9650000000001</v>
      </c>
      <c r="J104" s="38">
        <f t="shared" si="26"/>
        <v>0</v>
      </c>
      <c r="K104" s="49">
        <v>0</v>
      </c>
      <c r="L104" s="50">
        <f t="shared" si="23"/>
        <v>0</v>
      </c>
      <c r="M104" s="38">
        <v>0</v>
      </c>
      <c r="N104" s="38">
        <f t="shared" si="24"/>
        <v>0</v>
      </c>
    </row>
    <row r="105" spans="1:14" ht="22.5" customHeight="1" x14ac:dyDescent="0.25">
      <c r="A105" s="2" t="s">
        <v>137</v>
      </c>
      <c r="B105" s="20"/>
      <c r="C105" s="10"/>
      <c r="D105" s="12" t="s">
        <v>51</v>
      </c>
      <c r="E105" s="15" t="s">
        <v>73</v>
      </c>
      <c r="F105" s="38">
        <v>0</v>
      </c>
      <c r="G105" s="38">
        <v>2054</v>
      </c>
      <c r="H105" s="38">
        <v>2054</v>
      </c>
      <c r="I105" s="38">
        <v>2053.9650000000001</v>
      </c>
      <c r="J105" s="38">
        <v>0</v>
      </c>
      <c r="K105" s="49">
        <v>0</v>
      </c>
      <c r="L105" s="50">
        <f t="shared" si="23"/>
        <v>0</v>
      </c>
      <c r="M105" s="38">
        <v>0</v>
      </c>
      <c r="N105" s="38">
        <f t="shared" si="24"/>
        <v>0</v>
      </c>
    </row>
    <row r="106" spans="1:14" ht="22.5" customHeight="1" x14ac:dyDescent="0.25">
      <c r="A106" s="2" t="s">
        <v>138</v>
      </c>
      <c r="B106" s="21"/>
      <c r="C106" s="10" t="s">
        <v>6</v>
      </c>
      <c r="D106" s="13"/>
      <c r="E106" s="15" t="s">
        <v>74</v>
      </c>
      <c r="F106" s="38">
        <f>SUM(F107:F110)</f>
        <v>10012450</v>
      </c>
      <c r="G106" s="38">
        <f t="shared" ref="G106:J106" si="27">SUM(G107:G110)</f>
        <v>21527278</v>
      </c>
      <c r="H106" s="38">
        <f t="shared" si="27"/>
        <v>21527278</v>
      </c>
      <c r="I106" s="38">
        <f t="shared" si="27"/>
        <v>18428542.775999997</v>
      </c>
      <c r="J106" s="38">
        <f t="shared" si="27"/>
        <v>10325259.598999999</v>
      </c>
      <c r="K106" s="49">
        <f>J106/F106</f>
        <v>1.0312420635309039</v>
      </c>
      <c r="L106" s="50">
        <f t="shared" si="23"/>
        <v>0.47963609700213838</v>
      </c>
      <c r="M106" s="38">
        <v>8860719.9280000012</v>
      </c>
      <c r="N106" s="38">
        <f t="shared" si="24"/>
        <v>9206288.0051920004</v>
      </c>
    </row>
    <row r="107" spans="1:14" ht="22.5" customHeight="1" x14ac:dyDescent="0.25">
      <c r="A107" s="2"/>
      <c r="B107" s="21"/>
      <c r="C107" s="10"/>
      <c r="D107" s="13" t="s">
        <v>50</v>
      </c>
      <c r="E107" s="15" t="s">
        <v>200</v>
      </c>
      <c r="F107" s="38">
        <v>5000</v>
      </c>
      <c r="G107" s="38">
        <v>8000</v>
      </c>
      <c r="H107" s="38">
        <v>8000</v>
      </c>
      <c r="I107" s="38">
        <v>4540.5010000000002</v>
      </c>
      <c r="J107" s="38">
        <v>4540.5010000000002</v>
      </c>
      <c r="K107" s="49">
        <f>J107/F107</f>
        <v>0.90810020000000002</v>
      </c>
      <c r="L107" s="50">
        <f t="shared" si="23"/>
        <v>0.56756262499999999</v>
      </c>
      <c r="M107" s="38">
        <v>42979.277000000002</v>
      </c>
      <c r="N107" s="38">
        <f t="shared" si="24"/>
        <v>44655.468802999996</v>
      </c>
    </row>
    <row r="108" spans="1:14" ht="22.5" customHeight="1" x14ac:dyDescent="0.25">
      <c r="A108" s="2" t="s">
        <v>139</v>
      </c>
      <c r="B108" s="20"/>
      <c r="C108" s="10"/>
      <c r="D108" s="12" t="s">
        <v>51</v>
      </c>
      <c r="E108" s="15" t="s">
        <v>73</v>
      </c>
      <c r="F108" s="38">
        <v>90000</v>
      </c>
      <c r="G108" s="38">
        <v>1707443</v>
      </c>
      <c r="H108" s="38">
        <v>1707443</v>
      </c>
      <c r="I108" s="38">
        <v>1302263.99</v>
      </c>
      <c r="J108" s="38">
        <v>609377.47699999996</v>
      </c>
      <c r="K108" s="49">
        <f>J108/F108</f>
        <v>6.7708608555555552</v>
      </c>
      <c r="L108" s="50">
        <f t="shared" si="23"/>
        <v>0.3568947701328829</v>
      </c>
      <c r="M108" s="38">
        <v>715361.94</v>
      </c>
      <c r="N108" s="38">
        <f t="shared" si="24"/>
        <v>743261.05565999984</v>
      </c>
    </row>
    <row r="109" spans="1:14" ht="22.5" customHeight="1" x14ac:dyDescent="0.25">
      <c r="A109" s="2" t="s">
        <v>140</v>
      </c>
      <c r="B109" s="20"/>
      <c r="C109" s="10"/>
      <c r="D109" s="32" t="s">
        <v>53</v>
      </c>
      <c r="E109" s="15" t="s">
        <v>75</v>
      </c>
      <c r="F109" s="38">
        <v>9917450</v>
      </c>
      <c r="G109" s="38">
        <v>19333124</v>
      </c>
      <c r="H109" s="38">
        <v>19333124</v>
      </c>
      <c r="I109" s="38">
        <v>16666548.795</v>
      </c>
      <c r="J109" s="38">
        <v>9571906.8259999994</v>
      </c>
      <c r="K109" s="49">
        <f>J109/F109</f>
        <v>0.96515806240515445</v>
      </c>
      <c r="L109" s="50">
        <f t="shared" si="23"/>
        <v>0.49510398971216446</v>
      </c>
      <c r="M109" s="38">
        <v>8100859.3190000001</v>
      </c>
      <c r="N109" s="38">
        <f t="shared" si="24"/>
        <v>8416792.8324410003</v>
      </c>
    </row>
    <row r="110" spans="1:14" ht="22.5" customHeight="1" x14ac:dyDescent="0.25">
      <c r="A110" s="2" t="s">
        <v>141</v>
      </c>
      <c r="B110" s="20"/>
      <c r="C110" s="10"/>
      <c r="D110" s="32" t="s">
        <v>54</v>
      </c>
      <c r="E110" s="15" t="s">
        <v>76</v>
      </c>
      <c r="F110" s="38">
        <v>0</v>
      </c>
      <c r="G110" s="38">
        <v>478711</v>
      </c>
      <c r="H110" s="38">
        <v>478711</v>
      </c>
      <c r="I110" s="38">
        <v>455189.49</v>
      </c>
      <c r="J110" s="38">
        <v>139434.79500000001</v>
      </c>
      <c r="K110" s="49">
        <v>0</v>
      </c>
      <c r="L110" s="50">
        <f t="shared" si="23"/>
        <v>0.29127134116408443</v>
      </c>
      <c r="M110" s="38">
        <v>1519.3920000000001</v>
      </c>
      <c r="N110" s="38">
        <f t="shared" si="24"/>
        <v>1578.6482879999999</v>
      </c>
    </row>
    <row r="111" spans="1:14" ht="22.5" customHeight="1" x14ac:dyDescent="0.25">
      <c r="A111" s="2"/>
      <c r="B111" s="20">
        <v>32</v>
      </c>
      <c r="C111" s="10"/>
      <c r="D111" s="32"/>
      <c r="E111" s="14" t="s">
        <v>212</v>
      </c>
      <c r="F111" s="41">
        <f>SUM(F112)</f>
        <v>0</v>
      </c>
      <c r="G111" s="41">
        <f t="shared" ref="G111:J111" si="28">SUM(G112)</f>
        <v>0</v>
      </c>
      <c r="H111" s="41">
        <f t="shared" si="28"/>
        <v>0</v>
      </c>
      <c r="I111" s="41">
        <f t="shared" si="28"/>
        <v>234722.46599999999</v>
      </c>
      <c r="J111" s="41">
        <f t="shared" si="28"/>
        <v>234722.46599999999</v>
      </c>
      <c r="K111" s="49">
        <v>0</v>
      </c>
      <c r="L111" s="50">
        <v>0</v>
      </c>
      <c r="M111" s="41">
        <v>0</v>
      </c>
      <c r="N111" s="41">
        <f t="shared" si="24"/>
        <v>0</v>
      </c>
    </row>
    <row r="112" spans="1:14" ht="22.5" customHeight="1" x14ac:dyDescent="0.25">
      <c r="A112" s="2"/>
      <c r="B112" s="20"/>
      <c r="C112" s="10" t="s">
        <v>13</v>
      </c>
      <c r="D112" s="32"/>
      <c r="E112" s="15" t="s">
        <v>213</v>
      </c>
      <c r="F112" s="38">
        <v>0</v>
      </c>
      <c r="G112" s="38">
        <v>0</v>
      </c>
      <c r="H112" s="38">
        <v>0</v>
      </c>
      <c r="I112" s="38">
        <v>234722.46599999999</v>
      </c>
      <c r="J112" s="38">
        <v>234722.46599999999</v>
      </c>
      <c r="K112" s="49">
        <v>0</v>
      </c>
      <c r="L112" s="50">
        <v>0</v>
      </c>
      <c r="M112" s="38">
        <v>0</v>
      </c>
      <c r="N112" s="38">
        <f t="shared" si="24"/>
        <v>0</v>
      </c>
    </row>
    <row r="113" spans="1:14" ht="22.5" customHeight="1" x14ac:dyDescent="0.25">
      <c r="A113" s="2">
        <v>32</v>
      </c>
      <c r="B113" s="21" t="s">
        <v>77</v>
      </c>
      <c r="C113" s="10"/>
      <c r="D113" s="33"/>
      <c r="E113" s="14" t="s">
        <v>189</v>
      </c>
      <c r="F113" s="41">
        <f>SUM(F114+F117)</f>
        <v>1254776</v>
      </c>
      <c r="G113" s="41">
        <f>SUM(G114+G117)</f>
        <v>3335953</v>
      </c>
      <c r="H113" s="41">
        <f>SUM(H114+H117)</f>
        <v>3335953</v>
      </c>
      <c r="I113" s="41">
        <f>SUM(I114+I117)</f>
        <v>3192860.406</v>
      </c>
      <c r="J113" s="41">
        <f>SUM(J114+J117)</f>
        <v>1341345.3230000001</v>
      </c>
      <c r="K113" s="49">
        <f>J113/F113</f>
        <v>1.0689918543230028</v>
      </c>
      <c r="L113" s="50">
        <f t="shared" ref="L113:L121" si="29">J113/G113</f>
        <v>0.40208759625810081</v>
      </c>
      <c r="M113" s="41">
        <v>1064638.115</v>
      </c>
      <c r="N113" s="41">
        <f t="shared" si="24"/>
        <v>1106159.0014849999</v>
      </c>
    </row>
    <row r="114" spans="1:14" ht="22.5" customHeight="1" x14ac:dyDescent="0.25">
      <c r="A114" s="2" t="s">
        <v>142</v>
      </c>
      <c r="B114" s="20"/>
      <c r="C114" s="10" t="s">
        <v>4</v>
      </c>
      <c r="D114" s="32"/>
      <c r="E114" s="15" t="s">
        <v>49</v>
      </c>
      <c r="F114" s="38">
        <f>SUM(F115:F116)</f>
        <v>1233776</v>
      </c>
      <c r="G114" s="38">
        <f>SUM(G115:G116)</f>
        <v>3314953</v>
      </c>
      <c r="H114" s="38">
        <f>SUM(H115:H116)</f>
        <v>3314953</v>
      </c>
      <c r="I114" s="38">
        <f>SUM(I115:I116)</f>
        <v>3171860.406</v>
      </c>
      <c r="J114" s="38">
        <f>SUM(J115:J116)</f>
        <v>1320345.3230000001</v>
      </c>
      <c r="K114" s="49">
        <f>J114/F114</f>
        <v>1.0701661590110361</v>
      </c>
      <c r="L114" s="50">
        <f t="shared" si="29"/>
        <v>0.39829986216999158</v>
      </c>
      <c r="M114" s="38">
        <v>946205.11499999999</v>
      </c>
      <c r="N114" s="38">
        <f t="shared" si="24"/>
        <v>983107.11448499991</v>
      </c>
    </row>
    <row r="115" spans="1:14" ht="22.5" customHeight="1" x14ac:dyDescent="0.25">
      <c r="A115" s="2"/>
      <c r="B115" s="21"/>
      <c r="C115" s="10"/>
      <c r="D115" s="33" t="s">
        <v>53</v>
      </c>
      <c r="E115" s="15" t="s">
        <v>203</v>
      </c>
      <c r="F115" s="38">
        <v>0</v>
      </c>
      <c r="G115" s="38">
        <v>102463</v>
      </c>
      <c r="H115" s="38">
        <v>102463</v>
      </c>
      <c r="I115" s="38">
        <v>99000</v>
      </c>
      <c r="J115" s="38">
        <v>0</v>
      </c>
      <c r="K115" s="49">
        <v>0</v>
      </c>
      <c r="L115" s="50">
        <f t="shared" si="29"/>
        <v>0</v>
      </c>
      <c r="M115" s="38">
        <v>0</v>
      </c>
      <c r="N115" s="38">
        <f t="shared" si="24"/>
        <v>0</v>
      </c>
    </row>
    <row r="116" spans="1:14" ht="22.5" customHeight="1" x14ac:dyDescent="0.25">
      <c r="A116" s="2" t="s">
        <v>143</v>
      </c>
      <c r="B116" s="20"/>
      <c r="C116" s="10"/>
      <c r="D116" s="32" t="s">
        <v>58</v>
      </c>
      <c r="E116" s="15" t="s">
        <v>59</v>
      </c>
      <c r="F116" s="38">
        <v>1233776</v>
      </c>
      <c r="G116" s="38">
        <v>3212490</v>
      </c>
      <c r="H116" s="38">
        <v>3212490</v>
      </c>
      <c r="I116" s="38">
        <v>3072860.406</v>
      </c>
      <c r="J116" s="38">
        <v>1320345.3230000001</v>
      </c>
      <c r="K116" s="49">
        <f>J116/F116</f>
        <v>1.0701661590110361</v>
      </c>
      <c r="L116" s="50">
        <f t="shared" si="29"/>
        <v>0.41100371456409207</v>
      </c>
      <c r="M116" s="38">
        <v>946205.11499999999</v>
      </c>
      <c r="N116" s="38">
        <f t="shared" si="24"/>
        <v>983107.11448499991</v>
      </c>
    </row>
    <row r="117" spans="1:14" ht="22.5" customHeight="1" x14ac:dyDescent="0.25">
      <c r="A117" s="2"/>
      <c r="B117" s="20"/>
      <c r="C117" s="10" t="s">
        <v>2</v>
      </c>
      <c r="D117" s="32"/>
      <c r="E117" s="15" t="s">
        <v>207</v>
      </c>
      <c r="F117" s="38">
        <f>SUM(F118:F118)</f>
        <v>21000</v>
      </c>
      <c r="G117" s="38">
        <f>SUM(G118:G118)</f>
        <v>21000</v>
      </c>
      <c r="H117" s="38">
        <f>SUM(H118:H118)</f>
        <v>21000</v>
      </c>
      <c r="I117" s="38">
        <f>SUM(I118:I118)</f>
        <v>21000</v>
      </c>
      <c r="J117" s="38">
        <f>SUM(J118:J118)</f>
        <v>21000</v>
      </c>
      <c r="K117" s="49">
        <f>J117/F117</f>
        <v>1</v>
      </c>
      <c r="L117" s="50">
        <f t="shared" si="29"/>
        <v>1</v>
      </c>
      <c r="M117" s="38">
        <v>118433</v>
      </c>
      <c r="N117" s="38">
        <f t="shared" si="24"/>
        <v>123051.88699999999</v>
      </c>
    </row>
    <row r="118" spans="1:14" ht="22.5" customHeight="1" x14ac:dyDescent="0.25">
      <c r="A118" s="2"/>
      <c r="B118" s="20"/>
      <c r="C118" s="10"/>
      <c r="D118" s="33" t="s">
        <v>208</v>
      </c>
      <c r="E118" s="15" t="s">
        <v>207</v>
      </c>
      <c r="F118" s="38">
        <v>21000</v>
      </c>
      <c r="G118" s="38">
        <v>21000</v>
      </c>
      <c r="H118" s="38">
        <v>21000</v>
      </c>
      <c r="I118" s="38">
        <v>21000</v>
      </c>
      <c r="J118" s="38">
        <v>21000</v>
      </c>
      <c r="K118" s="49">
        <f>J118/F118</f>
        <v>1</v>
      </c>
      <c r="L118" s="50">
        <f t="shared" si="29"/>
        <v>1</v>
      </c>
      <c r="M118" s="38">
        <v>118433</v>
      </c>
      <c r="N118" s="38">
        <f t="shared" si="24"/>
        <v>123051.88699999999</v>
      </c>
    </row>
    <row r="119" spans="1:14" ht="22.5" customHeight="1" x14ac:dyDescent="0.25">
      <c r="A119" s="2" t="s">
        <v>144</v>
      </c>
      <c r="B119" s="21" t="s">
        <v>78</v>
      </c>
      <c r="C119" s="10"/>
      <c r="D119" s="12"/>
      <c r="E119" s="14" t="s">
        <v>190</v>
      </c>
      <c r="F119" s="41">
        <f>SUM(F120:F121)</f>
        <v>232000</v>
      </c>
      <c r="G119" s="41">
        <f t="shared" ref="G119:J119" si="30">SUM(G120:G121)</f>
        <v>1884438</v>
      </c>
      <c r="H119" s="41">
        <f t="shared" si="30"/>
        <v>1884438</v>
      </c>
      <c r="I119" s="41">
        <f t="shared" si="30"/>
        <v>1874698.0789999999</v>
      </c>
      <c r="J119" s="41">
        <f t="shared" si="30"/>
        <v>1874698.0789999999</v>
      </c>
      <c r="K119" s="49">
        <f>J119/F119</f>
        <v>8.0805951681034482</v>
      </c>
      <c r="L119" s="50">
        <f t="shared" si="29"/>
        <v>0.99483139217103445</v>
      </c>
      <c r="M119" s="41">
        <v>1089208.753</v>
      </c>
      <c r="N119" s="41">
        <f t="shared" si="24"/>
        <v>1131687.8943669999</v>
      </c>
    </row>
    <row r="120" spans="1:14" ht="22.5" customHeight="1" x14ac:dyDescent="0.25">
      <c r="A120" s="2"/>
      <c r="B120" s="21"/>
      <c r="C120" s="10" t="s">
        <v>4</v>
      </c>
      <c r="D120" s="12"/>
      <c r="E120" s="15" t="s">
        <v>201</v>
      </c>
      <c r="F120" s="38">
        <v>232000</v>
      </c>
      <c r="G120" s="38">
        <v>232000</v>
      </c>
      <c r="H120" s="38">
        <v>232000</v>
      </c>
      <c r="I120" s="38">
        <v>236012.26199999999</v>
      </c>
      <c r="J120" s="38">
        <v>236012.26199999999</v>
      </c>
      <c r="K120" s="49">
        <f>J120/F120</f>
        <v>1.0172942327586207</v>
      </c>
      <c r="L120" s="50">
        <f t="shared" si="29"/>
        <v>1.0172942327586207</v>
      </c>
      <c r="M120" s="38">
        <v>484416.74300000002</v>
      </c>
      <c r="N120" s="38">
        <f t="shared" si="24"/>
        <v>503308.99597699998</v>
      </c>
    </row>
    <row r="121" spans="1:14" ht="22.5" customHeight="1" thickBot="1" x14ac:dyDescent="0.3">
      <c r="A121" s="2" t="s">
        <v>145</v>
      </c>
      <c r="B121" s="59"/>
      <c r="C121" s="23" t="s">
        <v>41</v>
      </c>
      <c r="D121" s="60"/>
      <c r="E121" s="54" t="s">
        <v>191</v>
      </c>
      <c r="F121" s="64">
        <v>0</v>
      </c>
      <c r="G121" s="64">
        <v>1652438</v>
      </c>
      <c r="H121" s="64">
        <v>1652438</v>
      </c>
      <c r="I121" s="64">
        <v>1638685.817</v>
      </c>
      <c r="J121" s="64">
        <v>1638685.817</v>
      </c>
      <c r="K121" s="49">
        <v>0</v>
      </c>
      <c r="L121" s="50">
        <f t="shared" si="29"/>
        <v>0.99167764055292851</v>
      </c>
      <c r="M121" s="64">
        <v>604792.01</v>
      </c>
      <c r="N121" s="64">
        <f t="shared" si="24"/>
        <v>628378.89838999999</v>
      </c>
    </row>
    <row r="122" spans="1:14" ht="22.5" customHeight="1" thickBot="1" x14ac:dyDescent="0.3">
      <c r="A122" s="2"/>
      <c r="B122" s="71"/>
      <c r="C122" s="72"/>
      <c r="D122" s="72"/>
      <c r="E122" s="48" t="s">
        <v>34</v>
      </c>
      <c r="F122" s="65">
        <f>F43+F48+F61+F64+F82+F84+F95+F103+F111+F113+F119</f>
        <v>172222000</v>
      </c>
      <c r="G122" s="65">
        <f>G43+G48+G61+G64+G82+G84+G95+G103+G111+G113+G119</f>
        <v>200066376</v>
      </c>
      <c r="H122" s="65">
        <f>H43+H48+H61+H64+H82+H84+H95+H103+H111+H113+H119</f>
        <v>200066376</v>
      </c>
      <c r="I122" s="65">
        <f>I43+I48+I61+I64+I82+I84+I95+I103+I111+I113+I119</f>
        <v>195461834.037</v>
      </c>
      <c r="J122" s="65">
        <f>J43+J48+J61+J64+J82+J84+J95+J103+J111+J113+J119</f>
        <v>179380567.44700003</v>
      </c>
      <c r="K122" s="57">
        <f>J122/F122</f>
        <v>1.0415659291321668</v>
      </c>
      <c r="L122" s="58">
        <f>IFERROR(J122/G122,0)</f>
        <v>0.89660527187736949</v>
      </c>
      <c r="M122" s="73">
        <f>M43+M48+M61+M64+M82+M84+M95+M103+M111+M113+M119</f>
        <v>154367036.31800002</v>
      </c>
      <c r="N122" s="73">
        <f>N43+N48+N61+N64+N82+N84+N95+N103+N111+N113+N119</f>
        <v>160387350.73440197</v>
      </c>
    </row>
    <row r="123" spans="1:14" ht="22.5" customHeight="1" x14ac:dyDescent="0.25">
      <c r="A123" s="1"/>
      <c r="F123" s="67"/>
      <c r="G123" s="67"/>
      <c r="H123" s="67"/>
      <c r="I123" s="67"/>
      <c r="J123" s="67"/>
      <c r="M123" s="67"/>
      <c r="N123" s="67"/>
    </row>
    <row r="124" spans="1:14" ht="22.5" customHeight="1" x14ac:dyDescent="0.25">
      <c r="M124" s="81"/>
    </row>
    <row r="125" spans="1:14" x14ac:dyDescent="0.25">
      <c r="F125" s="68"/>
    </row>
  </sheetData>
  <mergeCells count="18">
    <mergeCell ref="B88:E88"/>
    <mergeCell ref="B93:B94"/>
    <mergeCell ref="C93:C94"/>
    <mergeCell ref="D93:D94"/>
    <mergeCell ref="F93:H93"/>
    <mergeCell ref="F89:J89"/>
    <mergeCell ref="B41:B42"/>
    <mergeCell ref="C41:C42"/>
    <mergeCell ref="D41:D42"/>
    <mergeCell ref="B37:E37"/>
    <mergeCell ref="F41:H41"/>
    <mergeCell ref="F38:J38"/>
    <mergeCell ref="B2:E2"/>
    <mergeCell ref="B7:B8"/>
    <mergeCell ref="C7:C8"/>
    <mergeCell ref="D7:D8"/>
    <mergeCell ref="F7:H7"/>
    <mergeCell ref="F2:J2"/>
  </mergeCells>
  <pageMargins left="0.23622047244094491" right="0.23622047244094491" top="0.74803149606299213" bottom="0.74803149606299213" header="0.31496062992125984" footer="0.31496062992125984"/>
  <pageSetup paperSize="184" scale="68" fitToHeight="10" orientation="portrait" r:id="rId1"/>
  <rowBreaks count="2" manualBreakCount="2">
    <brk id="36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Cuarto Informe Trimestral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jpalma</dc:creator>
  <cp:lastModifiedBy>Angelica Pizarro Guzman</cp:lastModifiedBy>
  <cp:lastPrinted>2024-01-22T19:40:23Z</cp:lastPrinted>
  <dcterms:created xsi:type="dcterms:W3CDTF">2012-10-19T15:49:37Z</dcterms:created>
  <dcterms:modified xsi:type="dcterms:W3CDTF">2024-01-22T19:52:21Z</dcterms:modified>
</cp:coreProperties>
</file>