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valdebenito\Documents\TRANSPARENCIA 2026\MAYO\"/>
    </mc:Choice>
  </mc:AlternateContent>
  <bookViews>
    <workbookView xWindow="-120" yWindow="-120" windowWidth="29040" windowHeight="15840" firstSheet="1" activeTab="2"/>
  </bookViews>
  <sheets>
    <sheet name="AÑO 2022" sheetId="7" state="hidden" r:id="rId1"/>
    <sheet name="DIC 2025 A MAYO 2026" sheetId="14" r:id="rId2"/>
    <sheet name="VIGENTE DESDE JUNIO A NOV 2026" sheetId="15" r:id="rId3"/>
  </sheets>
  <calcPr calcId="162913"/>
</workbook>
</file>

<file path=xl/calcChain.xml><?xml version="1.0" encoding="utf-8"?>
<calcChain xmlns="http://schemas.openxmlformats.org/spreadsheetml/2006/main">
  <c r="E62" i="15" l="1"/>
  <c r="F62" i="15"/>
  <c r="G62" i="15"/>
  <c r="H62" i="15"/>
  <c r="I62" i="15"/>
  <c r="J62" i="15"/>
  <c r="K62" i="15"/>
  <c r="L62" i="15"/>
  <c r="E63" i="15"/>
  <c r="F63" i="15"/>
  <c r="G63" i="15"/>
  <c r="H63" i="15"/>
  <c r="I63" i="15"/>
  <c r="J63" i="15"/>
  <c r="K63" i="15"/>
  <c r="L63" i="15"/>
  <c r="E64" i="15"/>
  <c r="F64" i="15"/>
  <c r="G64" i="15"/>
  <c r="H64" i="15"/>
  <c r="I64" i="15"/>
  <c r="J64" i="15"/>
  <c r="K64" i="15"/>
  <c r="L64" i="15"/>
  <c r="E65" i="15"/>
  <c r="F65" i="15"/>
  <c r="G65" i="15"/>
  <c r="H65" i="15"/>
  <c r="I65" i="15"/>
  <c r="J65" i="15"/>
  <c r="K65" i="15"/>
  <c r="L65" i="15"/>
  <c r="E66" i="15"/>
  <c r="F66" i="15"/>
  <c r="G66" i="15"/>
  <c r="H66" i="15"/>
  <c r="I66" i="15"/>
  <c r="J66" i="15"/>
  <c r="K66" i="15"/>
  <c r="L66" i="15"/>
  <c r="E67" i="15"/>
  <c r="F67" i="15"/>
  <c r="G67" i="15"/>
  <c r="H67" i="15"/>
  <c r="I67" i="15"/>
  <c r="J67" i="15"/>
  <c r="K67" i="15"/>
  <c r="L67" i="15"/>
  <c r="E68" i="15"/>
  <c r="F68" i="15"/>
  <c r="G68" i="15"/>
  <c r="H68" i="15"/>
  <c r="I68" i="15"/>
  <c r="J68" i="15"/>
  <c r="K68" i="15"/>
  <c r="L68" i="15"/>
  <c r="E69" i="15"/>
  <c r="F69" i="15"/>
  <c r="G69" i="15"/>
  <c r="H69" i="15"/>
  <c r="I69" i="15"/>
  <c r="J69" i="15"/>
  <c r="K69" i="15"/>
  <c r="L69" i="15"/>
  <c r="E70" i="15"/>
  <c r="F70" i="15"/>
  <c r="G70" i="15"/>
  <c r="H70" i="15"/>
  <c r="I70" i="15"/>
  <c r="J70" i="15"/>
  <c r="K70" i="15"/>
  <c r="L70" i="15"/>
  <c r="E71" i="15"/>
  <c r="F71" i="15"/>
  <c r="G71" i="15"/>
  <c r="H71" i="15"/>
  <c r="I71" i="15"/>
  <c r="J71" i="15"/>
  <c r="K71" i="15"/>
  <c r="L71" i="15"/>
  <c r="E72" i="15"/>
  <c r="F72" i="15"/>
  <c r="G72" i="15"/>
  <c r="H72" i="15"/>
  <c r="I72" i="15"/>
  <c r="J72" i="15"/>
  <c r="K72" i="15"/>
  <c r="L72" i="15"/>
  <c r="E73" i="15"/>
  <c r="F73" i="15"/>
  <c r="G73" i="15"/>
  <c r="H73" i="15"/>
  <c r="I73" i="15"/>
  <c r="J73" i="15"/>
  <c r="K73" i="15"/>
  <c r="L73" i="15"/>
  <c r="E74" i="15"/>
  <c r="F74" i="15"/>
  <c r="G74" i="15"/>
  <c r="H74" i="15"/>
  <c r="I74" i="15"/>
  <c r="J74" i="15"/>
  <c r="K74" i="15"/>
  <c r="L74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62" i="15"/>
  <c r="E42" i="15"/>
  <c r="F42" i="15"/>
  <c r="G42" i="15"/>
  <c r="H42" i="15"/>
  <c r="I42" i="15"/>
  <c r="J42" i="15"/>
  <c r="K42" i="15"/>
  <c r="L42" i="15"/>
  <c r="M42" i="15"/>
  <c r="N42" i="15"/>
  <c r="E43" i="15"/>
  <c r="F43" i="15"/>
  <c r="G43" i="15"/>
  <c r="H43" i="15"/>
  <c r="I43" i="15"/>
  <c r="J43" i="15"/>
  <c r="K43" i="15"/>
  <c r="L43" i="15"/>
  <c r="M43" i="15"/>
  <c r="N43" i="15"/>
  <c r="E44" i="15"/>
  <c r="F44" i="15"/>
  <c r="G44" i="15"/>
  <c r="H44" i="15"/>
  <c r="I44" i="15"/>
  <c r="J44" i="15"/>
  <c r="K44" i="15"/>
  <c r="L44" i="15"/>
  <c r="M44" i="15"/>
  <c r="N44" i="15"/>
  <c r="D43" i="15"/>
  <c r="D44" i="15"/>
  <c r="D42" i="15"/>
  <c r="E38" i="15"/>
  <c r="F38" i="15"/>
  <c r="G38" i="15"/>
  <c r="H38" i="15"/>
  <c r="I38" i="15"/>
  <c r="J38" i="15"/>
  <c r="K38" i="15"/>
  <c r="D38" i="15"/>
  <c r="D31" i="15"/>
  <c r="E31" i="15"/>
  <c r="F31" i="15"/>
  <c r="G31" i="15"/>
  <c r="H31" i="15"/>
  <c r="I31" i="15"/>
  <c r="J31" i="15"/>
  <c r="K31" i="15"/>
  <c r="L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E30" i="15"/>
  <c r="F30" i="15"/>
  <c r="G30" i="15"/>
  <c r="H30" i="15"/>
  <c r="I30" i="15"/>
  <c r="J30" i="15"/>
  <c r="K30" i="15"/>
  <c r="L30" i="15"/>
  <c r="D30" i="15"/>
  <c r="E11" i="15"/>
  <c r="F11" i="15"/>
  <c r="G11" i="15"/>
  <c r="H11" i="15"/>
  <c r="I11" i="15"/>
  <c r="J11" i="15"/>
  <c r="K11" i="15"/>
  <c r="L11" i="15"/>
  <c r="M11" i="15"/>
  <c r="N11" i="15"/>
  <c r="O11" i="15"/>
  <c r="Q11" i="15"/>
  <c r="R11" i="15"/>
  <c r="S11" i="15"/>
  <c r="T11" i="15"/>
  <c r="E12" i="15"/>
  <c r="F12" i="15"/>
  <c r="G12" i="15"/>
  <c r="H12" i="15"/>
  <c r="I12" i="15"/>
  <c r="J12" i="15"/>
  <c r="K12" i="15"/>
  <c r="L12" i="15"/>
  <c r="M12" i="15"/>
  <c r="N12" i="15"/>
  <c r="O12" i="15"/>
  <c r="Q12" i="15"/>
  <c r="R12" i="15"/>
  <c r="S12" i="15"/>
  <c r="T12" i="15"/>
  <c r="E13" i="15"/>
  <c r="F13" i="15"/>
  <c r="G13" i="15"/>
  <c r="H13" i="15"/>
  <c r="I13" i="15"/>
  <c r="J13" i="15"/>
  <c r="K13" i="15"/>
  <c r="L13" i="15"/>
  <c r="M13" i="15"/>
  <c r="N13" i="15"/>
  <c r="O13" i="15"/>
  <c r="Q13" i="15"/>
  <c r="R13" i="15"/>
  <c r="S13" i="15"/>
  <c r="T13" i="15"/>
  <c r="E14" i="15"/>
  <c r="F14" i="15"/>
  <c r="G14" i="15"/>
  <c r="H14" i="15"/>
  <c r="I14" i="15"/>
  <c r="J14" i="15"/>
  <c r="K14" i="15"/>
  <c r="L14" i="15"/>
  <c r="M14" i="15"/>
  <c r="N14" i="15"/>
  <c r="O14" i="15"/>
  <c r="Q14" i="15"/>
  <c r="R14" i="15"/>
  <c r="S14" i="15"/>
  <c r="T14" i="15"/>
  <c r="E15" i="15"/>
  <c r="F15" i="15"/>
  <c r="G15" i="15"/>
  <c r="H15" i="15"/>
  <c r="I15" i="15"/>
  <c r="J15" i="15"/>
  <c r="K15" i="15"/>
  <c r="L15" i="15"/>
  <c r="M15" i="15"/>
  <c r="N15" i="15"/>
  <c r="O15" i="15"/>
  <c r="Q15" i="15"/>
  <c r="R15" i="15"/>
  <c r="S15" i="15"/>
  <c r="T15" i="15"/>
  <c r="E16" i="15"/>
  <c r="F16" i="15"/>
  <c r="G16" i="15"/>
  <c r="H16" i="15"/>
  <c r="I16" i="15"/>
  <c r="J16" i="15"/>
  <c r="K16" i="15"/>
  <c r="L16" i="15"/>
  <c r="M16" i="15"/>
  <c r="N16" i="15"/>
  <c r="O16" i="15"/>
  <c r="Q16" i="15"/>
  <c r="R16" i="15"/>
  <c r="S16" i="15"/>
  <c r="T16" i="15"/>
  <c r="E17" i="15"/>
  <c r="F17" i="15"/>
  <c r="G17" i="15"/>
  <c r="H17" i="15"/>
  <c r="I17" i="15"/>
  <c r="J17" i="15"/>
  <c r="K17" i="15"/>
  <c r="L17" i="15"/>
  <c r="M17" i="15"/>
  <c r="N17" i="15"/>
  <c r="O17" i="15"/>
  <c r="Q17" i="15"/>
  <c r="R17" i="15"/>
  <c r="S17" i="15"/>
  <c r="T17" i="15"/>
  <c r="E18" i="15"/>
  <c r="F18" i="15"/>
  <c r="G18" i="15"/>
  <c r="H18" i="15"/>
  <c r="I18" i="15"/>
  <c r="J18" i="15"/>
  <c r="K18" i="15"/>
  <c r="L18" i="15"/>
  <c r="M18" i="15"/>
  <c r="N18" i="15"/>
  <c r="O18" i="15"/>
  <c r="Q18" i="15"/>
  <c r="R18" i="15"/>
  <c r="S18" i="15"/>
  <c r="T18" i="15"/>
  <c r="E19" i="15"/>
  <c r="F19" i="15"/>
  <c r="G19" i="15"/>
  <c r="H19" i="15"/>
  <c r="I19" i="15"/>
  <c r="J19" i="15"/>
  <c r="K19" i="15"/>
  <c r="L19" i="15"/>
  <c r="M19" i="15"/>
  <c r="N19" i="15"/>
  <c r="O19" i="15"/>
  <c r="Q19" i="15"/>
  <c r="R19" i="15"/>
  <c r="S19" i="15"/>
  <c r="T19" i="15"/>
  <c r="E20" i="15"/>
  <c r="F20" i="15"/>
  <c r="G20" i="15"/>
  <c r="H20" i="15"/>
  <c r="I20" i="15"/>
  <c r="J20" i="15"/>
  <c r="K20" i="15"/>
  <c r="L20" i="15"/>
  <c r="M20" i="15"/>
  <c r="N20" i="15"/>
  <c r="O20" i="15"/>
  <c r="Q20" i="15"/>
  <c r="R20" i="15"/>
  <c r="S20" i="15"/>
  <c r="T20" i="15"/>
  <c r="E21" i="15"/>
  <c r="F21" i="15"/>
  <c r="G21" i="15"/>
  <c r="H21" i="15"/>
  <c r="I21" i="15"/>
  <c r="J21" i="15"/>
  <c r="K21" i="15"/>
  <c r="L21" i="15"/>
  <c r="M21" i="15"/>
  <c r="N21" i="15"/>
  <c r="O21" i="15"/>
  <c r="Q21" i="15"/>
  <c r="R21" i="15"/>
  <c r="S21" i="15"/>
  <c r="T21" i="15"/>
  <c r="E22" i="15"/>
  <c r="F22" i="15"/>
  <c r="G22" i="15"/>
  <c r="H22" i="15"/>
  <c r="I22" i="15"/>
  <c r="J22" i="15"/>
  <c r="K22" i="15"/>
  <c r="L22" i="15"/>
  <c r="M22" i="15"/>
  <c r="N22" i="15"/>
  <c r="O22" i="15"/>
  <c r="Q22" i="15"/>
  <c r="R22" i="15"/>
  <c r="S22" i="15"/>
  <c r="T22" i="15"/>
  <c r="E23" i="15"/>
  <c r="F23" i="15"/>
  <c r="G23" i="15"/>
  <c r="H23" i="15"/>
  <c r="I23" i="15"/>
  <c r="J23" i="15"/>
  <c r="K23" i="15"/>
  <c r="L23" i="15"/>
  <c r="M23" i="15"/>
  <c r="N23" i="15"/>
  <c r="O23" i="15"/>
  <c r="Q23" i="15"/>
  <c r="R23" i="15"/>
  <c r="S23" i="15"/>
  <c r="T23" i="15"/>
  <c r="E24" i="15"/>
  <c r="F24" i="15"/>
  <c r="G24" i="15"/>
  <c r="H24" i="15"/>
  <c r="I24" i="15"/>
  <c r="J24" i="15"/>
  <c r="K24" i="15"/>
  <c r="L24" i="15"/>
  <c r="M24" i="15"/>
  <c r="N24" i="15"/>
  <c r="O24" i="15"/>
  <c r="Q24" i="15"/>
  <c r="R24" i="15"/>
  <c r="S24" i="15"/>
  <c r="T24" i="15"/>
  <c r="E25" i="15"/>
  <c r="F25" i="15"/>
  <c r="G25" i="15"/>
  <c r="H25" i="15"/>
  <c r="I25" i="15"/>
  <c r="J25" i="15"/>
  <c r="K25" i="15"/>
  <c r="L25" i="15"/>
  <c r="M25" i="15"/>
  <c r="N25" i="15"/>
  <c r="O25" i="15"/>
  <c r="Q25" i="15"/>
  <c r="R25" i="15"/>
  <c r="S25" i="15"/>
  <c r="T25" i="15"/>
  <c r="E26" i="15"/>
  <c r="F26" i="15"/>
  <c r="G26" i="15"/>
  <c r="H26" i="15"/>
  <c r="I26" i="15"/>
  <c r="J26" i="15"/>
  <c r="K26" i="15"/>
  <c r="L26" i="15"/>
  <c r="M26" i="15"/>
  <c r="N26" i="15"/>
  <c r="O26" i="15"/>
  <c r="Q26" i="15"/>
  <c r="R26" i="15"/>
  <c r="S26" i="15"/>
  <c r="T26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11" i="15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11" i="7"/>
  <c r="T22" i="7"/>
  <c r="S22" i="7"/>
  <c r="R22" i="7"/>
  <c r="E22" i="7"/>
  <c r="T21" i="7"/>
  <c r="S21" i="7"/>
  <c r="R21" i="7"/>
  <c r="E21" i="7"/>
  <c r="N43" i="7"/>
  <c r="N44" i="7"/>
  <c r="N42" i="7"/>
  <c r="I38" i="7"/>
  <c r="H38" i="7"/>
  <c r="G38" i="7"/>
  <c r="F38" i="7"/>
  <c r="D38" i="7"/>
  <c r="E33" i="7"/>
  <c r="L33" i="7" s="1"/>
  <c r="E32" i="7"/>
  <c r="L32" i="7" s="1"/>
  <c r="E31" i="7"/>
  <c r="L31" i="7" s="1"/>
  <c r="E30" i="7"/>
  <c r="L30" i="7" s="1"/>
  <c r="E26" i="7"/>
  <c r="E38" i="7" s="1"/>
  <c r="E25" i="7"/>
  <c r="E24" i="7"/>
  <c r="E23" i="7"/>
  <c r="E20" i="7"/>
  <c r="E19" i="7"/>
  <c r="E18" i="7"/>
  <c r="E17" i="7"/>
  <c r="E16" i="7"/>
  <c r="E15" i="7"/>
  <c r="E14" i="7"/>
  <c r="E13" i="7"/>
  <c r="E12" i="7"/>
  <c r="E11" i="7"/>
  <c r="K38" i="7" l="1"/>
  <c r="T13" i="7" l="1"/>
  <c r="T14" i="7"/>
  <c r="T15" i="7"/>
  <c r="T16" i="7"/>
  <c r="T17" i="7"/>
  <c r="T18" i="7"/>
  <c r="T19" i="7"/>
  <c r="T20" i="7"/>
  <c r="T23" i="7"/>
  <c r="T24" i="7"/>
  <c r="T25" i="7"/>
  <c r="T26" i="7"/>
  <c r="T12" i="7"/>
  <c r="S13" i="7"/>
  <c r="S14" i="7"/>
  <c r="S15" i="7"/>
  <c r="S16" i="7"/>
  <c r="S17" i="7"/>
  <c r="S18" i="7"/>
  <c r="S19" i="7"/>
  <c r="S20" i="7"/>
  <c r="S23" i="7"/>
  <c r="S24" i="7"/>
  <c r="S25" i="7"/>
  <c r="S26" i="7"/>
  <c r="S12" i="7"/>
  <c r="R13" i="7"/>
  <c r="R14" i="7"/>
  <c r="R15" i="7"/>
  <c r="R16" i="7"/>
  <c r="R17" i="7"/>
  <c r="R18" i="7"/>
  <c r="R19" i="7"/>
  <c r="R20" i="7"/>
  <c r="R23" i="7"/>
  <c r="R24" i="7"/>
  <c r="R25" i="7"/>
  <c r="R26" i="7"/>
  <c r="R12" i="7"/>
  <c r="G75" i="7" l="1"/>
  <c r="F75" i="7"/>
  <c r="E75" i="7"/>
  <c r="D75" i="7"/>
  <c r="G74" i="7"/>
  <c r="F74" i="7"/>
  <c r="E74" i="7"/>
  <c r="D74" i="7"/>
  <c r="G73" i="7"/>
  <c r="F73" i="7"/>
  <c r="E73" i="7"/>
  <c r="D73" i="7"/>
  <c r="G72" i="7"/>
  <c r="F72" i="7"/>
  <c r="E72" i="7"/>
  <c r="D72" i="7"/>
  <c r="G71" i="7"/>
  <c r="F71" i="7"/>
  <c r="E71" i="7"/>
  <c r="D71" i="7"/>
  <c r="G70" i="7"/>
  <c r="F70" i="7"/>
  <c r="E70" i="7"/>
  <c r="D70" i="7"/>
  <c r="G69" i="7"/>
  <c r="F69" i="7"/>
  <c r="E69" i="7"/>
  <c r="D69" i="7"/>
  <c r="G68" i="7"/>
  <c r="F68" i="7"/>
  <c r="E68" i="7"/>
  <c r="D68" i="7"/>
  <c r="G67" i="7"/>
  <c r="F67" i="7"/>
  <c r="E67" i="7"/>
  <c r="D67" i="7"/>
  <c r="G66" i="7"/>
  <c r="F66" i="7"/>
  <c r="E66" i="7"/>
  <c r="D66" i="7"/>
  <c r="G65" i="7"/>
  <c r="F65" i="7"/>
  <c r="E65" i="7"/>
  <c r="D65" i="7"/>
  <c r="G64" i="7"/>
  <c r="F64" i="7"/>
  <c r="E64" i="7"/>
  <c r="D64" i="7"/>
  <c r="G63" i="7"/>
  <c r="F63" i="7"/>
  <c r="E63" i="7"/>
  <c r="D63" i="7"/>
  <c r="H63" i="7" l="1"/>
  <c r="I63" i="7" s="1"/>
  <c r="H64" i="7"/>
  <c r="J64" i="7" s="1"/>
  <c r="H65" i="7"/>
  <c r="J65" i="7" s="1"/>
  <c r="H67" i="7"/>
  <c r="K67" i="7" s="1"/>
  <c r="H68" i="7"/>
  <c r="I68" i="7" s="1"/>
  <c r="H69" i="7"/>
  <c r="J69" i="7" s="1"/>
  <c r="H71" i="7"/>
  <c r="K71" i="7" s="1"/>
  <c r="H72" i="7"/>
  <c r="K72" i="7" s="1"/>
  <c r="H73" i="7"/>
  <c r="I73" i="7" s="1"/>
  <c r="H75" i="7"/>
  <c r="I75" i="7" s="1"/>
  <c r="H66" i="7"/>
  <c r="K66" i="7" s="1"/>
  <c r="H70" i="7"/>
  <c r="I70" i="7" s="1"/>
  <c r="H74" i="7"/>
  <c r="K74" i="7" s="1"/>
  <c r="J63" i="7"/>
  <c r="K69" i="7"/>
  <c r="I71" i="7" l="1"/>
  <c r="K65" i="7"/>
  <c r="I65" i="7"/>
  <c r="K70" i="7"/>
  <c r="I66" i="7"/>
  <c r="J68" i="7"/>
  <c r="J72" i="7"/>
  <c r="L65" i="7"/>
  <c r="J66" i="7"/>
  <c r="L66" i="7" s="1"/>
  <c r="J71" i="7"/>
  <c r="L71" i="7" s="1"/>
  <c r="I67" i="7"/>
  <c r="L67" i="7" s="1"/>
  <c r="J70" i="7"/>
  <c r="L70" i="7" s="1"/>
  <c r="J75" i="7"/>
  <c r="L75" i="7" s="1"/>
  <c r="J73" i="7"/>
  <c r="I74" i="7"/>
  <c r="I72" i="7"/>
  <c r="J67" i="7"/>
  <c r="K64" i="7"/>
  <c r="K75" i="7"/>
  <c r="I69" i="7"/>
  <c r="L69" i="7" s="1"/>
  <c r="I64" i="7"/>
  <c r="L64" i="7" s="1"/>
  <c r="J74" i="7"/>
  <c r="K73" i="7"/>
  <c r="K68" i="7"/>
  <c r="L68" i="7" s="1"/>
  <c r="K63" i="7"/>
  <c r="L63" i="7" s="1"/>
  <c r="L73" i="7" l="1"/>
  <c r="L74" i="7"/>
  <c r="L72" i="7"/>
</calcChain>
</file>

<file path=xl/sharedStrings.xml><?xml version="1.0" encoding="utf-8"?>
<sst xmlns="http://schemas.openxmlformats.org/spreadsheetml/2006/main" count="475" uniqueCount="77">
  <si>
    <t>GR.</t>
  </si>
  <si>
    <t>SUELDO BASE</t>
  </si>
  <si>
    <t>INCREM. 21,50%</t>
  </si>
  <si>
    <t>ASIG. MUNICIPAL</t>
  </si>
  <si>
    <t>BONIF. 18717/4</t>
  </si>
  <si>
    <t>BONIF. 18566</t>
  </si>
  <si>
    <t>BONIF. 18675/10</t>
  </si>
  <si>
    <t>ASIG. 19529/1</t>
  </si>
  <si>
    <t>BONIF. Ley 20033</t>
  </si>
  <si>
    <t>ASIG. RESPONSAB. JUDICIAL 30% (1-A)</t>
  </si>
  <si>
    <t>ASIG. INCENTIVO GESTION JURISDIC. 20% (1-B)</t>
  </si>
  <si>
    <t>TOTAL REMUNERACION</t>
  </si>
  <si>
    <t>OBREROS MUNICIPALES</t>
  </si>
  <si>
    <t>INCREM. 20%</t>
  </si>
  <si>
    <t>Pto. 1- A: Ley Nro. 20.008, art. 2, inciso 1º ; Asignación de Responsabilidad inherente al cargo, imponible y tributable, correspondiente al 30% de la suma del sueldo base y la asig, municipal.</t>
  </si>
  <si>
    <t>Pto. 1- B: Ley Nro. 20.008, art. 2, inciso 2º; Asignación de Incentivo por Gestión  Jurisdiccional, imponible y tributable, la que tendrá como base las calificaciones que efectue cada Corte de Apelaciones, cuyos tramos son los siguientes:</t>
  </si>
  <si>
    <t>* 20% de la suma del sueldo base y la asig. Municipal para el treinta y tres por ciento de los jueces mejor calificados por la Corte de Apelaciones.</t>
  </si>
  <si>
    <t>* 10% de la suma del sueldo base y la asig. Municipal para los jueces que se les asignen calificaciones descentes hasta completar el sesenta y seis por ciento de los mejores evaluados por la respectiva Corte de Apelaciones.</t>
  </si>
  <si>
    <t>* No tendran derecho aquellos que sean calificados en lista condicional o deficiente.</t>
  </si>
  <si>
    <t xml:space="preserve">SUELDO BASE </t>
  </si>
  <si>
    <t>MUNICIPALIDAD DE PROVIDENCIA</t>
  </si>
  <si>
    <t>SECCION REMUNERACIONES</t>
  </si>
  <si>
    <t>ESTAMENTO</t>
  </si>
  <si>
    <t>ASIGNACION PROFESIONAL LEY N° 20.922</t>
  </si>
  <si>
    <t>ASIGNACION DIRECTIVO JEFATURA LEY N° 20.922</t>
  </si>
  <si>
    <t>ALCALDE</t>
  </si>
  <si>
    <t>JUECES POLICIA LOCAL</t>
  </si>
  <si>
    <t>DIRECTIVO</t>
  </si>
  <si>
    <t>DIRECTIVO-PROFESIONAL</t>
  </si>
  <si>
    <t>DIRECTIVO-PROFESIONAL-JEFATURA</t>
  </si>
  <si>
    <t>PROFESIONAL-JEFATURA</t>
  </si>
  <si>
    <t>PROFESIONAL-JEFATURA-TECNICO</t>
  </si>
  <si>
    <t>JEFATURA-TECNICO</t>
  </si>
  <si>
    <t>TECNICO-ADMINISTRATIVO</t>
  </si>
  <si>
    <t>EMPLEADOS MUNICIPALES CON ASIGNACIÓN PROFESIONAL</t>
  </si>
  <si>
    <t>TABLA VALORES PROGRAMA MEJORAMIENTO GESTION MUNICIPAL</t>
  </si>
  <si>
    <t>LEY N° 20.723</t>
  </si>
  <si>
    <t>UNIDAD MONETARIA</t>
  </si>
  <si>
    <t>PESOS</t>
  </si>
  <si>
    <t>DIRECTIVO-JUECES POLICIA LOCAL</t>
  </si>
  <si>
    <t>TECNICO-ADMINISTRATIVO-AUXILIAR</t>
  </si>
  <si>
    <t>AUXILIAR</t>
  </si>
  <si>
    <t>PERSONAL LEY N°15.076</t>
  </si>
  <si>
    <t>NRO DE HORAS</t>
  </si>
  <si>
    <t>INC. DL 3501</t>
  </si>
  <si>
    <t>LEY N° 18.566</t>
  </si>
  <si>
    <t>LEY N° 19.112 -A 32%</t>
  </si>
  <si>
    <t>LEY N° 19.112 -B 20%</t>
  </si>
  <si>
    <t>ASIG. RESP. DL 3551</t>
  </si>
  <si>
    <t>TRIENIOS</t>
  </si>
  <si>
    <t>TOTAL REMUNERACION BRUTA</t>
  </si>
  <si>
    <t>MEDICO PSICOTECNICO</t>
  </si>
  <si>
    <t xml:space="preserve">PESOS </t>
  </si>
  <si>
    <t>JEFATURA</t>
  </si>
  <si>
    <t>VALOR HORAS FESTIVAS</t>
  </si>
  <si>
    <t>VALOR HORAS DIURNAS</t>
  </si>
  <si>
    <t>VALOR  TURNO</t>
  </si>
  <si>
    <t>ASIG. DFL N° 479</t>
  </si>
  <si>
    <t>COMPONENTE BASE 15%</t>
  </si>
  <si>
    <t>TOTAL ASIGNACIONES</t>
  </si>
  <si>
    <t>PMG POR GRADO</t>
  </si>
  <si>
    <t>DIRECCION DE PERSONAS</t>
  </si>
  <si>
    <t>DEPARTAMENTO DE PERSONAS Y REMUNERACIONES</t>
  </si>
  <si>
    <t>ASIGNACIÓN INSTITUCIONAL 7,6%</t>
  </si>
  <si>
    <t>ASIGNACION DEPARTAMENTAL 8%</t>
  </si>
  <si>
    <t>PROFESIONAL</t>
  </si>
  <si>
    <t>ESCALA DE REMUNERACIONES PERSONAL MUNICIPAL DICIEMBRE 2021 A NOVIEMBRE 2022, LEY DE REAJUSTE N° 21.405</t>
  </si>
  <si>
    <t>RIGE A CONTAR DEL 01 DE ENERO AL 30 DE NOVIEMBRE 2022</t>
  </si>
  <si>
    <t>REAJUSTADO 6,1% DESDE GRADO 1 AL 14 LEY N° 21.405</t>
  </si>
  <si>
    <t>REAJUSTE DEL 6,1%</t>
  </si>
  <si>
    <t>VALOR DE 1 BIENIO X GRADO</t>
  </si>
  <si>
    <t>REAJUSTE DEL 2% DICIEMBRE 2025 A MAYO 2026</t>
  </si>
  <si>
    <t>ESCALA DE REMUNERACIONES PERSONAL MUNICIPAL DICIEMBRE 2025 A MAYO 2026,  LEY DE REAJUSTE N° 21.806</t>
  </si>
  <si>
    <t>RIGE A CONTAR DE DICIEMBRE 2025 A MAYO 2026</t>
  </si>
  <si>
    <t>RIGE A CONTAR DE JUNIO A NOV 2026</t>
  </si>
  <si>
    <t>ESCALA DE REMUNERACIONES PERSONAL MUNICIPAL VIGENTE DESDE JUNIO A NOVIEMBRE AÑO 2026  LEY DE REAJUSTE N° 21.806</t>
  </si>
  <si>
    <t>REAJUSTE DEL 1,4% DESDE JUNIO A NOV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</si>
</sst>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$&quot;\ * #,##0_ ;_ &quot;$&quot;\ * \-#,##0_ ;_ &quot;$&quot;\ * &quot;-&quot;_ ;_ @_ "/>
    <numFmt numFmtId="41" formatCode="_ * #,##0_ ;_ * \-#,##0_ ;_ * &quot;-&quot;_ ;_ @_ "/>
    <numFmt numFmtId="164" formatCode="_-[$$-340A]\ * #,##0_-;\-[$$-340A]\ * #,##0_-;_-[$$-340A]\ * &quot;-&quot;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color rgb="FF1F497D"/>
      <name val="Calibri"/>
      <family val="2"/>
    </font>
    <font>
      <b/>
      <sz val="9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4" tint="-0.249977111117893"/>
      <name val="Calibri"/>
      <family val="2"/>
    </font>
    <font>
      <sz val="9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2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3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/>
    <xf numFmtId="0" fontId="3" fillId="0" borderId="1" xfId="0" applyFont="1" applyBorder="1"/>
    <xf numFmtId="0" fontId="4" fillId="0" borderId="6" xfId="0" applyFont="1" applyBorder="1" applyAlignment="1">
      <alignment horizontal="left" wrapText="1" readingOrder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 readingOrder="1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/>
    </xf>
    <xf numFmtId="0" fontId="5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2" fontId="2" fillId="0" borderId="0" xfId="2" applyFont="1"/>
    <xf numFmtId="164" fontId="7" fillId="0" borderId="1" xfId="0" applyNumberFormat="1" applyFont="1" applyBorder="1"/>
    <xf numFmtId="0" fontId="4" fillId="3" borderId="7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/>
    </xf>
    <xf numFmtId="42" fontId="8" fillId="0" borderId="1" xfId="2" applyFont="1" applyBorder="1"/>
    <xf numFmtId="0" fontId="8" fillId="2" borderId="1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 readingOrder="1"/>
    </xf>
    <xf numFmtId="3" fontId="3" fillId="0" borderId="0" xfId="0" applyNumberFormat="1" applyFont="1"/>
    <xf numFmtId="41" fontId="3" fillId="0" borderId="1" xfId="3" applyFont="1" applyBorder="1"/>
    <xf numFmtId="41" fontId="9" fillId="0" borderId="1" xfId="3" applyFont="1" applyBorder="1"/>
    <xf numFmtId="41" fontId="2" fillId="0" borderId="0" xfId="0" applyNumberFormat="1" applyFont="1"/>
    <xf numFmtId="0" fontId="3" fillId="0" borderId="0" xfId="0" applyFont="1" applyAlignment="1">
      <alignment horizontal="center"/>
    </xf>
    <xf numFmtId="41" fontId="9" fillId="0" borderId="10" xfId="3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4">
    <cellStyle name="Millares [0]" xfId="3" builtinId="6"/>
    <cellStyle name="Moneda [0]" xfId="2" builtinId="7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topLeftCell="A16" workbookViewId="0">
      <selection activeCell="D16" sqref="D16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5" width="12.85546875" customWidth="1"/>
    <col min="16" max="16" width="13.28515625" customWidth="1"/>
    <col min="17" max="17" width="2.140625" customWidth="1"/>
  </cols>
  <sheetData>
    <row r="1" spans="1:20" s="3" customFormat="1" ht="12" x14ac:dyDescent="0.2">
      <c r="A1" s="3" t="s">
        <v>20</v>
      </c>
    </row>
    <row r="2" spans="1:20" s="3" customFormat="1" ht="12" x14ac:dyDescent="0.2">
      <c r="A2" s="3" t="s">
        <v>61</v>
      </c>
    </row>
    <row r="3" spans="1:20" s="3" customFormat="1" ht="12" x14ac:dyDescent="0.2">
      <c r="A3" s="3" t="s">
        <v>62</v>
      </c>
    </row>
    <row r="4" spans="1:20" s="3" customFormat="1" ht="12" x14ac:dyDescent="0.2">
      <c r="A4" s="3" t="s">
        <v>21</v>
      </c>
    </row>
    <row r="5" spans="1:20" s="1" customFormat="1" ht="12" x14ac:dyDescent="0.2"/>
    <row r="6" spans="1:20" s="1" customFormat="1" ht="26.25" customHeight="1" x14ac:dyDescent="0.2">
      <c r="A6" s="39" t="s">
        <v>66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1:20" x14ac:dyDescent="0.25">
      <c r="A7" s="3" t="s">
        <v>69</v>
      </c>
    </row>
    <row r="9" spans="1:20" x14ac:dyDescent="0.25">
      <c r="A9" s="40" t="s">
        <v>34</v>
      </c>
      <c r="B9" s="40"/>
      <c r="C9" s="4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20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/>
      <c r="P10" s="13" t="s">
        <v>11</v>
      </c>
      <c r="Q10" s="20"/>
      <c r="R10" s="13" t="s">
        <v>55</v>
      </c>
      <c r="S10" s="13" t="s">
        <v>54</v>
      </c>
      <c r="T10" s="13" t="s">
        <v>56</v>
      </c>
    </row>
    <row r="11" spans="1:20" x14ac:dyDescent="0.25">
      <c r="A11" s="6" t="s">
        <v>25</v>
      </c>
      <c r="B11" s="8">
        <v>1</v>
      </c>
      <c r="C11" s="8" t="s">
        <v>52</v>
      </c>
      <c r="D11" s="26">
        <v>704793</v>
      </c>
      <c r="E11" s="26">
        <f>+D11*21.5%</f>
        <v>151530.495</v>
      </c>
      <c r="F11" s="26">
        <v>2617696</v>
      </c>
      <c r="G11" s="26">
        <v>21787</v>
      </c>
      <c r="H11" s="26">
        <v>105990.71699999999</v>
      </c>
      <c r="I11" s="26">
        <v>233967</v>
      </c>
      <c r="J11" s="26">
        <v>0</v>
      </c>
      <c r="K11" s="26">
        <v>3322489</v>
      </c>
      <c r="L11" s="26">
        <v>0</v>
      </c>
      <c r="M11" s="26">
        <v>0</v>
      </c>
      <c r="N11" s="26">
        <v>0</v>
      </c>
      <c r="O11" s="26">
        <v>264000</v>
      </c>
      <c r="P11" s="26">
        <f>SUM(D11:O11)</f>
        <v>7422253.2120000003</v>
      </c>
      <c r="Q11" s="1"/>
      <c r="R11" s="5">
        <v>0</v>
      </c>
      <c r="S11" s="5">
        <v>0</v>
      </c>
      <c r="T11" s="5">
        <v>0</v>
      </c>
    </row>
    <row r="12" spans="1:20" x14ac:dyDescent="0.25">
      <c r="A12" s="6" t="s">
        <v>26</v>
      </c>
      <c r="B12" s="8">
        <v>3</v>
      </c>
      <c r="C12" s="8" t="s">
        <v>52</v>
      </c>
      <c r="D12" s="26">
        <v>702353.25584864523</v>
      </c>
      <c r="E12" s="26">
        <f t="shared" ref="E12:E26" si="0">+D12*21.5%</f>
        <v>151005.95000745871</v>
      </c>
      <c r="F12" s="26">
        <v>2065109</v>
      </c>
      <c r="G12" s="26">
        <v>21787</v>
      </c>
      <c r="H12" s="26">
        <v>109783.792</v>
      </c>
      <c r="I12" s="26">
        <v>241321</v>
      </c>
      <c r="J12" s="26">
        <v>29887.308999999997</v>
      </c>
      <c r="K12" s="26">
        <v>0</v>
      </c>
      <c r="L12" s="26">
        <v>830238.87277871708</v>
      </c>
      <c r="M12" s="26">
        <v>553492.58185247809</v>
      </c>
      <c r="N12" s="26">
        <v>0</v>
      </c>
      <c r="O12" s="26">
        <v>264000</v>
      </c>
      <c r="P12" s="26">
        <f t="shared" ref="P12:P26" si="1">SUM(D12:O12)</f>
        <v>4968978.7614872986</v>
      </c>
      <c r="Q12" s="1"/>
      <c r="R12" s="5">
        <f>(D12+F12)/190*1.25</f>
        <v>18206.988525320034</v>
      </c>
      <c r="S12" s="5">
        <f>(D12+F12)/190*1.5</f>
        <v>21848.386230384043</v>
      </c>
      <c r="T12" s="5">
        <f>(D12+F12)/190/2</f>
        <v>7282.7954101280138</v>
      </c>
    </row>
    <row r="13" spans="1:20" x14ac:dyDescent="0.25">
      <c r="A13" s="6" t="s">
        <v>27</v>
      </c>
      <c r="B13" s="8">
        <v>3</v>
      </c>
      <c r="C13" s="8" t="s">
        <v>52</v>
      </c>
      <c r="D13" s="26">
        <v>702353.25584864523</v>
      </c>
      <c r="E13" s="26">
        <f t="shared" si="0"/>
        <v>151005.95000745871</v>
      </c>
      <c r="F13" s="26">
        <v>2065109</v>
      </c>
      <c r="G13" s="26">
        <v>21787</v>
      </c>
      <c r="H13" s="26">
        <v>109783.792</v>
      </c>
      <c r="I13" s="26">
        <v>241321</v>
      </c>
      <c r="J13" s="26">
        <v>29887.308999999997</v>
      </c>
      <c r="K13" s="26">
        <v>0</v>
      </c>
      <c r="L13" s="26">
        <v>0</v>
      </c>
      <c r="M13" s="26">
        <v>0</v>
      </c>
      <c r="N13" s="26">
        <v>561888</v>
      </c>
      <c r="O13" s="26">
        <v>264000</v>
      </c>
      <c r="P13" s="26">
        <f t="shared" si="1"/>
        <v>4147135.3068561037</v>
      </c>
      <c r="Q13" s="1"/>
      <c r="R13" s="5">
        <f t="shared" ref="R13:R26" si="2">(D13+F13)/190*1.25</f>
        <v>18206.988525320034</v>
      </c>
      <c r="S13" s="5">
        <f t="shared" ref="S13:S26" si="3">(D13+F13)/190*1.5</f>
        <v>21848.386230384043</v>
      </c>
      <c r="T13" s="5">
        <f t="shared" ref="T13:T26" si="4">(D13+F13)/190/2</f>
        <v>7282.7954101280138</v>
      </c>
    </row>
    <row r="14" spans="1:20" x14ac:dyDescent="0.25">
      <c r="A14" s="6" t="s">
        <v>27</v>
      </c>
      <c r="B14" s="8">
        <v>4</v>
      </c>
      <c r="C14" s="8" t="s">
        <v>52</v>
      </c>
      <c r="D14" s="26">
        <v>662615.53098891606</v>
      </c>
      <c r="E14" s="26">
        <f t="shared" si="0"/>
        <v>142462.33916261696</v>
      </c>
      <c r="F14" s="26">
        <v>2003606.4676109706</v>
      </c>
      <c r="G14" s="26">
        <v>21787</v>
      </c>
      <c r="H14" s="26">
        <v>112685</v>
      </c>
      <c r="I14" s="26">
        <v>246935</v>
      </c>
      <c r="J14" s="26">
        <v>29887.308999999997</v>
      </c>
      <c r="K14" s="26">
        <v>0</v>
      </c>
      <c r="L14" s="26">
        <v>0</v>
      </c>
      <c r="M14" s="26">
        <v>0</v>
      </c>
      <c r="N14" s="26">
        <v>530088.17998240946</v>
      </c>
      <c r="O14" s="26">
        <v>264000</v>
      </c>
      <c r="P14" s="26">
        <f t="shared" si="1"/>
        <v>4014066.8267449131</v>
      </c>
      <c r="Q14" s="1"/>
      <c r="R14" s="5">
        <f t="shared" si="2"/>
        <v>17540.934201315045</v>
      </c>
      <c r="S14" s="5">
        <f t="shared" si="3"/>
        <v>21049.121041578052</v>
      </c>
      <c r="T14" s="5">
        <f t="shared" si="4"/>
        <v>7016.3736805260178</v>
      </c>
    </row>
    <row r="15" spans="1:20" x14ac:dyDescent="0.25">
      <c r="A15" s="6" t="s">
        <v>28</v>
      </c>
      <c r="B15" s="8">
        <v>5</v>
      </c>
      <c r="C15" s="8" t="s">
        <v>52</v>
      </c>
      <c r="D15" s="26">
        <v>625132.21843810845</v>
      </c>
      <c r="E15" s="26">
        <f t="shared" si="0"/>
        <v>134403.42696419332</v>
      </c>
      <c r="F15" s="26">
        <v>1722052</v>
      </c>
      <c r="G15" s="26">
        <v>21787</v>
      </c>
      <c r="H15" s="26">
        <v>115633</v>
      </c>
      <c r="I15" s="26">
        <v>252571</v>
      </c>
      <c r="J15" s="26">
        <v>29887.308999999997</v>
      </c>
      <c r="K15" s="26">
        <v>0</v>
      </c>
      <c r="L15" s="26">
        <v>0</v>
      </c>
      <c r="M15" s="26">
        <v>0</v>
      </c>
      <c r="N15" s="26">
        <v>528371</v>
      </c>
      <c r="O15" s="26">
        <v>264000</v>
      </c>
      <c r="P15" s="26">
        <f t="shared" si="1"/>
        <v>3693836.9544023019</v>
      </c>
      <c r="Q15" s="1"/>
      <c r="R15" s="5">
        <f t="shared" si="2"/>
        <v>15442.00143709282</v>
      </c>
      <c r="S15" s="5">
        <f t="shared" si="3"/>
        <v>18530.401724511383</v>
      </c>
      <c r="T15" s="5">
        <f t="shared" si="4"/>
        <v>6176.8005748371279</v>
      </c>
    </row>
    <row r="16" spans="1:20" x14ac:dyDescent="0.25">
      <c r="A16" s="6" t="s">
        <v>28</v>
      </c>
      <c r="B16" s="8">
        <v>6</v>
      </c>
      <c r="C16" s="8" t="s">
        <v>52</v>
      </c>
      <c r="D16" s="26">
        <v>589700.71036799997</v>
      </c>
      <c r="E16" s="26">
        <f t="shared" si="0"/>
        <v>126785.65272911999</v>
      </c>
      <c r="F16" s="26">
        <v>1455267</v>
      </c>
      <c r="G16" s="26">
        <v>21787</v>
      </c>
      <c r="H16" s="26">
        <v>107585.4</v>
      </c>
      <c r="I16" s="26">
        <v>282315.95582399995</v>
      </c>
      <c r="J16" s="26">
        <v>34368.972999999998</v>
      </c>
      <c r="K16" s="26">
        <v>0</v>
      </c>
      <c r="L16" s="26">
        <v>0</v>
      </c>
      <c r="M16" s="26">
        <v>0</v>
      </c>
      <c r="N16" s="26">
        <v>471756</v>
      </c>
      <c r="O16" s="26"/>
      <c r="P16" s="26">
        <f t="shared" si="1"/>
        <v>3089566.6919211196</v>
      </c>
      <c r="Q16" s="1"/>
      <c r="R16" s="5">
        <f t="shared" si="2"/>
        <v>13453.734936631579</v>
      </c>
      <c r="S16" s="5">
        <f t="shared" si="3"/>
        <v>16144.481923957894</v>
      </c>
      <c r="T16" s="5">
        <f t="shared" si="4"/>
        <v>5381.4939746526316</v>
      </c>
    </row>
    <row r="17" spans="1:20" x14ac:dyDescent="0.25">
      <c r="A17" s="6" t="s">
        <v>28</v>
      </c>
      <c r="B17" s="8">
        <v>7</v>
      </c>
      <c r="C17" s="8" t="s">
        <v>52</v>
      </c>
      <c r="D17" s="26">
        <v>551064.08866402425</v>
      </c>
      <c r="E17" s="26">
        <f t="shared" si="0"/>
        <v>118478.77906276521</v>
      </c>
      <c r="F17" s="26">
        <v>1106411.0555999547</v>
      </c>
      <c r="G17" s="26">
        <v>22088</v>
      </c>
      <c r="H17" s="26">
        <v>81345</v>
      </c>
      <c r="I17" s="26">
        <v>197364</v>
      </c>
      <c r="J17" s="26">
        <v>34843</v>
      </c>
      <c r="K17" s="26">
        <v>0</v>
      </c>
      <c r="L17" s="26">
        <v>0</v>
      </c>
      <c r="M17" s="26">
        <v>0</v>
      </c>
      <c r="N17" s="26">
        <v>436404</v>
      </c>
      <c r="O17" s="26"/>
      <c r="P17" s="26">
        <f t="shared" si="1"/>
        <v>2547997.9233267442</v>
      </c>
      <c r="Q17" s="1"/>
      <c r="R17" s="5">
        <f t="shared" si="2"/>
        <v>10904.441738578809</v>
      </c>
      <c r="S17" s="5">
        <f t="shared" si="3"/>
        <v>13085.330086294573</v>
      </c>
      <c r="T17" s="5">
        <f t="shared" si="4"/>
        <v>4361.7766954315239</v>
      </c>
    </row>
    <row r="18" spans="1:20" x14ac:dyDescent="0.25">
      <c r="A18" s="6" t="s">
        <v>28</v>
      </c>
      <c r="B18" s="8">
        <v>8</v>
      </c>
      <c r="C18" s="8" t="s">
        <v>52</v>
      </c>
      <c r="D18" s="26">
        <v>519818</v>
      </c>
      <c r="E18" s="26">
        <f t="shared" si="0"/>
        <v>111760.87</v>
      </c>
      <c r="F18" s="26">
        <v>865507</v>
      </c>
      <c r="G18" s="26">
        <v>22504.876084345193</v>
      </c>
      <c r="H18" s="26">
        <v>63235</v>
      </c>
      <c r="I18" s="26">
        <v>153377.34358822505</v>
      </c>
      <c r="J18" s="26">
        <v>35499.998999999996</v>
      </c>
      <c r="K18" s="26">
        <v>0</v>
      </c>
      <c r="L18" s="26">
        <v>0</v>
      </c>
      <c r="M18" s="26">
        <v>0</v>
      </c>
      <c r="N18" s="26">
        <v>398782.41290756612</v>
      </c>
      <c r="O18" s="26"/>
      <c r="P18" s="26">
        <f t="shared" si="1"/>
        <v>2170485.5015801364</v>
      </c>
      <c r="Q18" s="1"/>
      <c r="R18" s="5">
        <f t="shared" si="2"/>
        <v>9113.980263157895</v>
      </c>
      <c r="S18" s="5">
        <f t="shared" si="3"/>
        <v>10936.776315789473</v>
      </c>
      <c r="T18" s="5">
        <f t="shared" si="4"/>
        <v>3645.5921052631579</v>
      </c>
    </row>
    <row r="19" spans="1:20" x14ac:dyDescent="0.25">
      <c r="A19" s="6" t="s">
        <v>65</v>
      </c>
      <c r="B19" s="8">
        <v>9</v>
      </c>
      <c r="C19" s="8" t="s">
        <v>52</v>
      </c>
      <c r="D19" s="26">
        <v>481264.50261764572</v>
      </c>
      <c r="E19" s="26">
        <f t="shared" si="0"/>
        <v>103471.86806279383</v>
      </c>
      <c r="F19" s="26">
        <v>665038</v>
      </c>
      <c r="G19" s="26">
        <v>22504.876084345193</v>
      </c>
      <c r="H19" s="26">
        <v>48201.394821568232</v>
      </c>
      <c r="I19" s="26">
        <v>116936</v>
      </c>
      <c r="J19" s="26">
        <v>35499.998999999996</v>
      </c>
      <c r="K19" s="26">
        <v>0</v>
      </c>
      <c r="L19" s="26">
        <v>0</v>
      </c>
      <c r="M19" s="26">
        <v>0</v>
      </c>
      <c r="N19" s="26">
        <v>360881.27957699995</v>
      </c>
      <c r="O19" s="26"/>
      <c r="P19" s="26">
        <f t="shared" si="1"/>
        <v>1833797.920163353</v>
      </c>
      <c r="Q19" s="1"/>
      <c r="R19" s="5">
        <f t="shared" si="2"/>
        <v>7541.4638330108282</v>
      </c>
      <c r="S19" s="5">
        <f t="shared" si="3"/>
        <v>9049.7565996129924</v>
      </c>
      <c r="T19" s="5">
        <f t="shared" si="4"/>
        <v>3016.5855332043311</v>
      </c>
    </row>
    <row r="20" spans="1:20" x14ac:dyDescent="0.25">
      <c r="A20" s="6" t="s">
        <v>65</v>
      </c>
      <c r="B20" s="8">
        <v>10</v>
      </c>
      <c r="C20" s="8" t="s">
        <v>52</v>
      </c>
      <c r="D20" s="26">
        <v>445649</v>
      </c>
      <c r="E20" s="26">
        <f t="shared" si="0"/>
        <v>95814.535000000003</v>
      </c>
      <c r="F20" s="26">
        <v>502695</v>
      </c>
      <c r="G20" s="26">
        <v>22504.876084345193</v>
      </c>
      <c r="H20" s="26">
        <v>36048.910029138598</v>
      </c>
      <c r="I20" s="26">
        <v>87392.148143735307</v>
      </c>
      <c r="J20" s="26">
        <v>35499.998999999996</v>
      </c>
      <c r="K20" s="26">
        <v>0</v>
      </c>
      <c r="L20" s="26">
        <v>0</v>
      </c>
      <c r="M20" s="26">
        <v>0</v>
      </c>
      <c r="N20" s="26">
        <v>326584</v>
      </c>
      <c r="O20" s="26"/>
      <c r="P20" s="26">
        <f t="shared" si="1"/>
        <v>1552188.4682572193</v>
      </c>
      <c r="Q20" s="1"/>
      <c r="R20" s="5">
        <f t="shared" si="2"/>
        <v>6239.105263157895</v>
      </c>
      <c r="S20" s="5">
        <f t="shared" si="3"/>
        <v>7486.9263157894748</v>
      </c>
      <c r="T20" s="5">
        <f t="shared" si="4"/>
        <v>2495.6421052631581</v>
      </c>
    </row>
    <row r="21" spans="1:20" x14ac:dyDescent="0.25">
      <c r="A21" s="6" t="s">
        <v>65</v>
      </c>
      <c r="B21" s="8">
        <v>11</v>
      </c>
      <c r="C21" s="8" t="s">
        <v>52</v>
      </c>
      <c r="D21" s="26">
        <v>412664.71753050009</v>
      </c>
      <c r="E21" s="26">
        <f t="shared" ref="E21:E22" si="5">+D21*21.5%</f>
        <v>88722.91426905751</v>
      </c>
      <c r="F21" s="26">
        <v>379841.91493641603</v>
      </c>
      <c r="G21" s="26">
        <v>22504.876084345193</v>
      </c>
      <c r="H21" s="26">
        <v>26835</v>
      </c>
      <c r="I21" s="26">
        <v>65137.496458784917</v>
      </c>
      <c r="J21" s="26">
        <v>35499.998999999996</v>
      </c>
      <c r="K21" s="26">
        <v>0</v>
      </c>
      <c r="L21" s="26">
        <v>0</v>
      </c>
      <c r="M21" s="26">
        <v>0</v>
      </c>
      <c r="N21" s="26">
        <v>295556.94192699995</v>
      </c>
      <c r="O21" s="26"/>
      <c r="P21" s="26">
        <f t="shared" si="1"/>
        <v>1326763.8602061034</v>
      </c>
      <c r="Q21" s="1"/>
      <c r="R21" s="5">
        <f t="shared" ref="R21:R22" si="6">(D21+F21)/190*1.25</f>
        <v>5213.8594241244482</v>
      </c>
      <c r="S21" s="5">
        <f t="shared" ref="S21:S22" si="7">(D21+F21)/190*1.5</f>
        <v>6256.6313089493378</v>
      </c>
      <c r="T21" s="5">
        <f t="shared" ref="T21:T22" si="8">(D21+F21)/190/2</f>
        <v>2085.5437696497793</v>
      </c>
    </row>
    <row r="22" spans="1:20" x14ac:dyDescent="0.25">
      <c r="A22" s="6" t="s">
        <v>65</v>
      </c>
      <c r="B22" s="8">
        <v>12</v>
      </c>
      <c r="C22" s="8" t="s">
        <v>52</v>
      </c>
      <c r="D22" s="26">
        <v>382097</v>
      </c>
      <c r="E22" s="26">
        <f t="shared" si="5"/>
        <v>82150.854999999996</v>
      </c>
      <c r="F22" s="26">
        <v>280371</v>
      </c>
      <c r="G22" s="26">
        <v>83748</v>
      </c>
      <c r="H22" s="26">
        <v>21434</v>
      </c>
      <c r="I22" s="26">
        <v>55089</v>
      </c>
      <c r="J22" s="26">
        <v>58650</v>
      </c>
      <c r="K22" s="26">
        <v>0</v>
      </c>
      <c r="L22" s="26">
        <v>0</v>
      </c>
      <c r="M22" s="26">
        <v>0</v>
      </c>
      <c r="N22" s="26">
        <v>267471</v>
      </c>
      <c r="O22" s="26"/>
      <c r="P22" s="26">
        <f t="shared" si="1"/>
        <v>1231010.855</v>
      </c>
      <c r="Q22" s="1"/>
      <c r="R22" s="5">
        <f t="shared" si="6"/>
        <v>4358.3421052631584</v>
      </c>
      <c r="S22" s="5">
        <f t="shared" si="7"/>
        <v>5230.0105263157893</v>
      </c>
      <c r="T22" s="5">
        <f t="shared" si="8"/>
        <v>1743.3368421052633</v>
      </c>
    </row>
    <row r="23" spans="1:20" x14ac:dyDescent="0.25">
      <c r="A23" s="6" t="s">
        <v>33</v>
      </c>
      <c r="B23" s="8">
        <v>11</v>
      </c>
      <c r="C23" s="8" t="s">
        <v>52</v>
      </c>
      <c r="D23" s="26">
        <v>412664.71753050009</v>
      </c>
      <c r="E23" s="26">
        <f t="shared" si="0"/>
        <v>88722.91426905751</v>
      </c>
      <c r="F23" s="26">
        <v>379841.91493641603</v>
      </c>
      <c r="G23" s="26">
        <v>22504.876084345193</v>
      </c>
      <c r="H23" s="26">
        <v>26835</v>
      </c>
      <c r="I23" s="26">
        <v>65137.496458784917</v>
      </c>
      <c r="J23" s="26">
        <v>35499.998999999996</v>
      </c>
      <c r="K23" s="26">
        <v>0</v>
      </c>
      <c r="L23" s="26">
        <v>0</v>
      </c>
      <c r="M23" s="26">
        <v>0</v>
      </c>
      <c r="N23" s="26"/>
      <c r="O23" s="26"/>
      <c r="P23" s="26">
        <f t="shared" si="1"/>
        <v>1031206.9182791036</v>
      </c>
      <c r="Q23" s="1"/>
      <c r="R23" s="5">
        <f t="shared" si="2"/>
        <v>5213.8594241244482</v>
      </c>
      <c r="S23" s="5">
        <f t="shared" si="3"/>
        <v>6256.6313089493378</v>
      </c>
      <c r="T23" s="5">
        <f t="shared" si="4"/>
        <v>2085.5437696497793</v>
      </c>
    </row>
    <row r="24" spans="1:20" x14ac:dyDescent="0.25">
      <c r="A24" s="6" t="s">
        <v>33</v>
      </c>
      <c r="B24" s="8">
        <v>12</v>
      </c>
      <c r="C24" s="8" t="s">
        <v>52</v>
      </c>
      <c r="D24" s="26">
        <v>382097</v>
      </c>
      <c r="E24" s="26">
        <f t="shared" si="0"/>
        <v>82150.854999999996</v>
      </c>
      <c r="F24" s="26">
        <v>280371</v>
      </c>
      <c r="G24" s="26">
        <v>83748</v>
      </c>
      <c r="H24" s="26">
        <v>21434</v>
      </c>
      <c r="I24" s="26">
        <v>55089</v>
      </c>
      <c r="J24" s="26">
        <v>58650</v>
      </c>
      <c r="K24" s="26">
        <v>0</v>
      </c>
      <c r="L24" s="26">
        <v>0</v>
      </c>
      <c r="M24" s="26">
        <v>0</v>
      </c>
      <c r="N24" s="26"/>
      <c r="O24" s="26"/>
      <c r="P24" s="26">
        <f t="shared" si="1"/>
        <v>963539.85499999998</v>
      </c>
      <c r="Q24" s="1"/>
      <c r="R24" s="5">
        <f t="shared" si="2"/>
        <v>4358.3421052631584</v>
      </c>
      <c r="S24" s="5">
        <f t="shared" si="3"/>
        <v>5230.0105263157893</v>
      </c>
      <c r="T24" s="5">
        <f t="shared" si="4"/>
        <v>1743.3368421052633</v>
      </c>
    </row>
    <row r="25" spans="1:20" x14ac:dyDescent="0.25">
      <c r="A25" s="6" t="s">
        <v>33</v>
      </c>
      <c r="B25" s="8">
        <v>13</v>
      </c>
      <c r="C25" s="8" t="s">
        <v>52</v>
      </c>
      <c r="D25" s="26">
        <v>353780.27774638752</v>
      </c>
      <c r="E25" s="26">
        <f t="shared" si="0"/>
        <v>76062.759715473323</v>
      </c>
      <c r="F25" s="26">
        <v>208638</v>
      </c>
      <c r="G25" s="26">
        <v>81273</v>
      </c>
      <c r="H25" s="26">
        <v>15466.67652381677</v>
      </c>
      <c r="I25" s="26">
        <v>40671</v>
      </c>
      <c r="J25" s="26">
        <v>58650</v>
      </c>
      <c r="K25" s="26">
        <v>0</v>
      </c>
      <c r="L25" s="26">
        <v>0</v>
      </c>
      <c r="M25" s="26">
        <v>0</v>
      </c>
      <c r="N25" s="26">
        <v>0</v>
      </c>
      <c r="O25" s="26"/>
      <c r="P25" s="26">
        <f t="shared" si="1"/>
        <v>834541.71398567758</v>
      </c>
      <c r="Q25" s="1"/>
      <c r="R25" s="5">
        <f t="shared" si="2"/>
        <v>3700.1202483314964</v>
      </c>
      <c r="S25" s="5">
        <f t="shared" si="3"/>
        <v>4440.1442979977965</v>
      </c>
      <c r="T25" s="5">
        <f t="shared" si="4"/>
        <v>1480.0480993325987</v>
      </c>
    </row>
    <row r="26" spans="1:20" x14ac:dyDescent="0.25">
      <c r="A26" s="6" t="s">
        <v>33</v>
      </c>
      <c r="B26" s="8">
        <v>14</v>
      </c>
      <c r="C26" s="8" t="s">
        <v>52</v>
      </c>
      <c r="D26" s="26">
        <v>327520.75901602115</v>
      </c>
      <c r="E26" s="26">
        <f t="shared" si="0"/>
        <v>70416.963188444541</v>
      </c>
      <c r="F26" s="26">
        <v>157601</v>
      </c>
      <c r="G26" s="26">
        <v>80622.046153987016</v>
      </c>
      <c r="H26" s="26">
        <v>11434</v>
      </c>
      <c r="I26" s="26">
        <v>30666</v>
      </c>
      <c r="J26" s="26">
        <v>58650</v>
      </c>
      <c r="K26" s="26">
        <v>0</v>
      </c>
      <c r="L26" s="26">
        <v>0</v>
      </c>
      <c r="M26" s="26">
        <v>0</v>
      </c>
      <c r="N26" s="26">
        <v>0</v>
      </c>
      <c r="O26" s="26"/>
      <c r="P26" s="26">
        <f t="shared" si="1"/>
        <v>736910.76835845271</v>
      </c>
      <c r="Q26" s="1"/>
      <c r="R26" s="5">
        <f t="shared" si="2"/>
        <v>3191.5905198422442</v>
      </c>
      <c r="S26" s="5">
        <f t="shared" si="3"/>
        <v>3829.9086238106934</v>
      </c>
      <c r="T26" s="5">
        <f t="shared" si="4"/>
        <v>1276.6362079368978</v>
      </c>
    </row>
    <row r="27" spans="1:20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0" x14ac:dyDescent="0.25">
      <c r="A28" s="40"/>
      <c r="B28" s="40"/>
      <c r="C28" s="40"/>
      <c r="D28" s="40"/>
      <c r="E28" s="40"/>
      <c r="F28" s="40"/>
      <c r="G28" s="1"/>
      <c r="H28" s="1"/>
      <c r="I28" s="1"/>
      <c r="J28" s="1"/>
      <c r="K28" s="1"/>
      <c r="L28" s="1"/>
      <c r="M28" s="1"/>
      <c r="N28" s="1"/>
      <c r="O28" s="1"/>
      <c r="P28" s="22"/>
      <c r="Q28" s="1"/>
      <c r="R28" s="1"/>
    </row>
    <row r="29" spans="1:20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11</v>
      </c>
      <c r="M29" s="20"/>
      <c r="N29" s="20"/>
      <c r="O29" s="20"/>
      <c r="P29" s="20"/>
      <c r="Q29" s="20"/>
      <c r="R29" s="20"/>
    </row>
    <row r="30" spans="1:20" x14ac:dyDescent="0.25">
      <c r="A30" s="6" t="s">
        <v>53</v>
      </c>
      <c r="B30" s="8">
        <v>8</v>
      </c>
      <c r="C30" s="8" t="s">
        <v>52</v>
      </c>
      <c r="D30" s="26">
        <v>519818</v>
      </c>
      <c r="E30" s="26">
        <f>+D30*21.5%</f>
        <v>111760.87</v>
      </c>
      <c r="F30" s="26">
        <v>865507</v>
      </c>
      <c r="G30" s="26">
        <v>22504.876084345193</v>
      </c>
      <c r="H30" s="26">
        <v>63235</v>
      </c>
      <c r="I30" s="26">
        <v>153377.34358822505</v>
      </c>
      <c r="J30" s="26">
        <v>35499.998999999996</v>
      </c>
      <c r="K30" s="26">
        <v>199392</v>
      </c>
      <c r="L30" s="26">
        <f>SUM(D30:K30)</f>
        <v>1971095.0886725704</v>
      </c>
      <c r="M30" s="1"/>
      <c r="N30" s="1"/>
      <c r="O30" s="1"/>
      <c r="P30" s="1"/>
      <c r="Q30" s="1"/>
      <c r="R30" s="1"/>
    </row>
    <row r="31" spans="1:20" x14ac:dyDescent="0.25">
      <c r="A31" s="6" t="s">
        <v>53</v>
      </c>
      <c r="B31" s="8">
        <v>9</v>
      </c>
      <c r="C31" s="8" t="s">
        <v>52</v>
      </c>
      <c r="D31" s="26">
        <v>481264.50261764572</v>
      </c>
      <c r="E31" s="26">
        <f t="shared" ref="E31:E33" si="9">+D31*21.5%</f>
        <v>103471.86806279383</v>
      </c>
      <c r="F31" s="26">
        <v>665038</v>
      </c>
      <c r="G31" s="26">
        <v>22504.876084345193</v>
      </c>
      <c r="H31" s="26">
        <v>48201.394821568232</v>
      </c>
      <c r="I31" s="26">
        <v>116936</v>
      </c>
      <c r="J31" s="26">
        <v>35499.998999999996</v>
      </c>
      <c r="K31" s="26">
        <v>180439</v>
      </c>
      <c r="L31" s="26">
        <f t="shared" ref="L31:L33" si="10">SUM(D31:K31)</f>
        <v>1653355.6405863529</v>
      </c>
      <c r="M31" s="1"/>
      <c r="N31" s="1"/>
      <c r="O31" s="1"/>
      <c r="P31" s="1"/>
      <c r="Q31" s="1"/>
      <c r="R31" s="1"/>
    </row>
    <row r="32" spans="1:20" x14ac:dyDescent="0.25">
      <c r="A32" s="6" t="s">
        <v>32</v>
      </c>
      <c r="B32" s="8">
        <v>10</v>
      </c>
      <c r="C32" s="8" t="s">
        <v>52</v>
      </c>
      <c r="D32" s="26">
        <v>445649</v>
      </c>
      <c r="E32" s="26">
        <f t="shared" si="9"/>
        <v>95814.535000000003</v>
      </c>
      <c r="F32" s="26">
        <v>502695</v>
      </c>
      <c r="G32" s="26">
        <v>22504.876084345193</v>
      </c>
      <c r="H32" s="26">
        <v>36048.910029138598</v>
      </c>
      <c r="I32" s="26">
        <v>87392.148143735307</v>
      </c>
      <c r="J32" s="26">
        <v>35499.998999999996</v>
      </c>
      <c r="K32" s="26">
        <v>163293</v>
      </c>
      <c r="L32" s="26">
        <f t="shared" si="10"/>
        <v>1388897.4682572193</v>
      </c>
      <c r="M32" s="1"/>
      <c r="N32" s="1"/>
      <c r="O32" s="1"/>
      <c r="P32" s="1"/>
      <c r="Q32" s="1"/>
      <c r="R32" s="1"/>
    </row>
    <row r="33" spans="1:18" x14ac:dyDescent="0.25">
      <c r="A33" s="6" t="s">
        <v>32</v>
      </c>
      <c r="B33" s="8">
        <v>11</v>
      </c>
      <c r="C33" s="8" t="s">
        <v>52</v>
      </c>
      <c r="D33" s="26">
        <v>412664.71753050009</v>
      </c>
      <c r="E33" s="26">
        <f t="shared" si="9"/>
        <v>88722.91426905751</v>
      </c>
      <c r="F33" s="26">
        <v>379841.91493641603</v>
      </c>
      <c r="G33" s="26">
        <v>22504.876084345193</v>
      </c>
      <c r="H33" s="26">
        <v>26835</v>
      </c>
      <c r="I33" s="26">
        <v>65137.496458784917</v>
      </c>
      <c r="J33" s="26">
        <v>35499.998999999996</v>
      </c>
      <c r="K33" s="26">
        <v>147778</v>
      </c>
      <c r="L33" s="26">
        <f t="shared" si="10"/>
        <v>1178984.9182791035</v>
      </c>
      <c r="M33" s="1"/>
      <c r="N33" s="1"/>
      <c r="O33" s="1"/>
      <c r="P33" s="1"/>
      <c r="Q33" s="1"/>
      <c r="R33" s="1"/>
    </row>
    <row r="34" spans="1:18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11</v>
      </c>
      <c r="L37" s="20"/>
      <c r="M37" s="20"/>
      <c r="N37" s="20"/>
      <c r="O37" s="20"/>
      <c r="P37" s="20"/>
      <c r="Q37" s="20"/>
      <c r="R37" s="20"/>
    </row>
    <row r="38" spans="1:18" x14ac:dyDescent="0.25">
      <c r="A38" s="6" t="s">
        <v>41</v>
      </c>
      <c r="B38" s="8">
        <v>14</v>
      </c>
      <c r="C38" s="8" t="s">
        <v>52</v>
      </c>
      <c r="D38" s="26">
        <f t="shared" ref="D38:F38" si="11">+D26</f>
        <v>327520.75901602115</v>
      </c>
      <c r="E38" s="26">
        <f t="shared" si="11"/>
        <v>70416.963188444541</v>
      </c>
      <c r="F38" s="26">
        <f t="shared" si="11"/>
        <v>157601</v>
      </c>
      <c r="G38" s="26">
        <f>+G26</f>
        <v>80622.046153987016</v>
      </c>
      <c r="H38" s="26">
        <f>+H26</f>
        <v>11434</v>
      </c>
      <c r="I38" s="26">
        <f>+I26</f>
        <v>30666</v>
      </c>
      <c r="J38" s="26">
        <v>58650</v>
      </c>
      <c r="K38" s="26">
        <f>+D38+E38+F38+G38+H38+I38+J38</f>
        <v>736910.76835845271</v>
      </c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41" t="s">
        <v>42</v>
      </c>
      <c r="B40" s="42"/>
      <c r="C40" s="10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36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27" t="s">
        <v>50</v>
      </c>
      <c r="O41" s="31"/>
      <c r="P41" s="19"/>
      <c r="Q41" s="19"/>
      <c r="R41" s="19"/>
    </row>
    <row r="42" spans="1:18" x14ac:dyDescent="0.25">
      <c r="A42" s="7" t="s">
        <v>51</v>
      </c>
      <c r="B42" s="8">
        <v>33</v>
      </c>
      <c r="C42" s="8" t="s">
        <v>52</v>
      </c>
      <c r="D42" s="29">
        <v>183009.71707199997</v>
      </c>
      <c r="E42" s="29">
        <v>108204.378912</v>
      </c>
      <c r="F42" s="29">
        <v>21787.609535999996</v>
      </c>
      <c r="G42" s="29">
        <v>0</v>
      </c>
      <c r="H42" s="29">
        <v>64110.458159999995</v>
      </c>
      <c r="I42" s="29">
        <v>58563.023903999994</v>
      </c>
      <c r="J42" s="29">
        <v>335578.59720000002</v>
      </c>
      <c r="K42" s="29">
        <v>546874.13289599994</v>
      </c>
      <c r="L42" s="29">
        <v>320266.73750399996</v>
      </c>
      <c r="M42" s="29">
        <v>375076.92801600002</v>
      </c>
      <c r="N42" s="2">
        <f>SUM(D42:M42)</f>
        <v>2013471.5831999998</v>
      </c>
      <c r="O42" s="32"/>
      <c r="P42" s="25"/>
      <c r="Q42" s="22"/>
      <c r="R42" s="1"/>
    </row>
    <row r="43" spans="1:18" x14ac:dyDescent="0.25">
      <c r="A43" s="7" t="s">
        <v>51</v>
      </c>
      <c r="B43" s="8">
        <v>11</v>
      </c>
      <c r="C43" s="8" t="s">
        <v>52</v>
      </c>
      <c r="D43" s="29">
        <v>61006.803983999991</v>
      </c>
      <c r="E43" s="29">
        <v>83960.155439999988</v>
      </c>
      <c r="F43" s="29">
        <v>21787.609535999996</v>
      </c>
      <c r="G43" s="29">
        <v>0</v>
      </c>
      <c r="H43" s="29">
        <v>24038.881775999998</v>
      </c>
      <c r="I43" s="29">
        <v>12201.788592000001</v>
      </c>
      <c r="J43" s="29">
        <v>123406.08134400001</v>
      </c>
      <c r="K43" s="29">
        <v>182293.16011199998</v>
      </c>
      <c r="L43" s="29">
        <v>106761.63959999999</v>
      </c>
      <c r="M43" s="29">
        <v>125026.355664</v>
      </c>
      <c r="N43" s="2">
        <f t="shared" ref="N43:N44" si="12">SUM(D43:M43)</f>
        <v>740482.47604799992</v>
      </c>
      <c r="O43" s="32"/>
      <c r="P43" s="25"/>
      <c r="Q43" s="1"/>
      <c r="R43" s="1"/>
    </row>
    <row r="44" spans="1:18" x14ac:dyDescent="0.25">
      <c r="A44" s="7" t="s">
        <v>51</v>
      </c>
      <c r="B44" s="8">
        <v>44</v>
      </c>
      <c r="C44" s="8" t="s">
        <v>52</v>
      </c>
      <c r="D44" s="29">
        <v>244008.78</v>
      </c>
      <c r="E44" s="29">
        <v>144270.07418818743</v>
      </c>
      <c r="F44" s="29">
        <v>21787.609535999996</v>
      </c>
      <c r="G44" s="29">
        <v>0</v>
      </c>
      <c r="H44" s="29">
        <v>88624.269</v>
      </c>
      <c r="I44" s="29">
        <v>78082.809600000008</v>
      </c>
      <c r="J44" s="29">
        <v>434287.66610719997</v>
      </c>
      <c r="K44" s="29">
        <v>729166.94499999995</v>
      </c>
      <c r="L44" s="29">
        <v>427014.304</v>
      </c>
      <c r="M44" s="29">
        <v>516565.88699999999</v>
      </c>
      <c r="N44" s="2">
        <f t="shared" si="12"/>
        <v>2683808.3444313873</v>
      </c>
      <c r="O44" s="32"/>
      <c r="P44" s="25"/>
      <c r="Q44" s="1"/>
      <c r="R44" s="1"/>
    </row>
    <row r="45" spans="1:18" x14ac:dyDescent="0.25">
      <c r="A45" s="9"/>
      <c r="B45" s="10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3" customFormat="1" ht="12" x14ac:dyDescent="0.2">
      <c r="A46" s="3" t="s">
        <v>14</v>
      </c>
    </row>
    <row r="47" spans="1:18" s="3" customFormat="1" ht="12" x14ac:dyDescent="0.2">
      <c r="A47" s="3" t="s">
        <v>15</v>
      </c>
    </row>
    <row r="48" spans="1:18" s="3" customFormat="1" ht="12" x14ac:dyDescent="0.2">
      <c r="A48" s="3" t="s">
        <v>16</v>
      </c>
    </row>
    <row r="49" spans="1:18" s="3" customFormat="1" ht="12" x14ac:dyDescent="0.2">
      <c r="A49" s="3" t="s">
        <v>17</v>
      </c>
    </row>
    <row r="50" spans="1:18" s="3" customFormat="1" ht="12" x14ac:dyDescent="0.2">
      <c r="A50" s="3" t="s">
        <v>18</v>
      </c>
    </row>
    <row r="51" spans="1:18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3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  <c r="R53" s="3"/>
    </row>
    <row r="54" spans="1:18" x14ac:dyDescent="0.25">
      <c r="A54" s="3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  <c r="R54" s="3"/>
    </row>
    <row r="55" spans="1:18" x14ac:dyDescent="0.25">
      <c r="A55" s="3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  <c r="R55" s="3"/>
    </row>
    <row r="56" spans="1:18" x14ac:dyDescent="0.25">
      <c r="A56" s="3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3" customFormat="1" ht="12" x14ac:dyDescent="0.2">
      <c r="A57" s="38" t="s">
        <v>35</v>
      </c>
      <c r="B57" s="38"/>
      <c r="C57" s="38"/>
      <c r="D57" s="38"/>
      <c r="E57" s="38"/>
      <c r="F57" s="38"/>
      <c r="G57" s="38"/>
      <c r="H57" s="38"/>
      <c r="I57" s="38"/>
      <c r="J57" s="38"/>
      <c r="K57" s="10"/>
    </row>
    <row r="58" spans="1:18" s="3" customFormat="1" ht="12" x14ac:dyDescent="0.2">
      <c r="A58" s="38" t="s">
        <v>67</v>
      </c>
      <c r="B58" s="38"/>
      <c r="C58" s="38"/>
      <c r="D58" s="38"/>
      <c r="E58" s="38"/>
      <c r="F58" s="38"/>
      <c r="G58" s="38"/>
      <c r="H58" s="38"/>
      <c r="I58" s="38"/>
      <c r="J58" s="38"/>
      <c r="K58" s="10"/>
    </row>
    <row r="59" spans="1:18" s="3" customFormat="1" ht="12" x14ac:dyDescent="0.2">
      <c r="A59" s="38" t="s">
        <v>36</v>
      </c>
      <c r="B59" s="38"/>
      <c r="C59" s="38"/>
      <c r="D59" s="38"/>
      <c r="E59" s="38"/>
      <c r="F59" s="38"/>
      <c r="G59" s="38"/>
      <c r="H59" s="38"/>
      <c r="I59" s="38"/>
      <c r="J59" s="38"/>
      <c r="K59" s="10"/>
    </row>
    <row r="60" spans="1:18" s="3" customFormat="1" ht="12" x14ac:dyDescent="0.2">
      <c r="A60" s="21" t="s">
        <v>68</v>
      </c>
    </row>
    <row r="61" spans="1:18" s="3" customFormat="1" ht="12" x14ac:dyDescent="0.2">
      <c r="A61" s="21"/>
    </row>
    <row r="62" spans="1:18" s="4" customFormat="1" ht="36" x14ac:dyDescent="0.25">
      <c r="A62" s="15" t="s">
        <v>22</v>
      </c>
      <c r="B62" s="14" t="s">
        <v>0</v>
      </c>
      <c r="C62" s="14" t="s">
        <v>37</v>
      </c>
      <c r="D62" s="14" t="s">
        <v>19</v>
      </c>
      <c r="E62" s="14" t="s">
        <v>3</v>
      </c>
      <c r="F62" s="14" t="s">
        <v>4</v>
      </c>
      <c r="G62" s="13" t="s">
        <v>7</v>
      </c>
      <c r="H62" s="14" t="s">
        <v>59</v>
      </c>
      <c r="I62" s="14" t="s">
        <v>58</v>
      </c>
      <c r="J62" s="14" t="s">
        <v>63</v>
      </c>
      <c r="K62" s="14" t="s">
        <v>64</v>
      </c>
      <c r="L62" s="14" t="s">
        <v>60</v>
      </c>
    </row>
    <row r="63" spans="1:18" s="3" customFormat="1" ht="12" x14ac:dyDescent="0.2">
      <c r="A63" s="6" t="s">
        <v>25</v>
      </c>
      <c r="B63" s="8">
        <v>1</v>
      </c>
      <c r="C63" s="8" t="s">
        <v>38</v>
      </c>
      <c r="D63" s="2">
        <f>+D11</f>
        <v>704793</v>
      </c>
      <c r="E63" s="2">
        <f>+F11</f>
        <v>2617696</v>
      </c>
      <c r="F63" s="2">
        <f>+G11</f>
        <v>21787</v>
      </c>
      <c r="G63" s="2">
        <f>+J11</f>
        <v>0</v>
      </c>
      <c r="H63" s="2">
        <f>+G63+F63+E63+D63</f>
        <v>3344276</v>
      </c>
      <c r="I63" s="2">
        <f>+H63*15%</f>
        <v>501641.39999999997</v>
      </c>
      <c r="J63" s="2">
        <f>+H63*7.6%</f>
        <v>254164.976</v>
      </c>
      <c r="K63" s="2">
        <f>+H63*8%</f>
        <v>267542.08</v>
      </c>
      <c r="L63" s="2">
        <f>+J63+K63+I63</f>
        <v>1023348.456</v>
      </c>
    </row>
    <row r="64" spans="1:18" s="3" customFormat="1" ht="12" x14ac:dyDescent="0.2">
      <c r="A64" s="6" t="s">
        <v>39</v>
      </c>
      <c r="B64" s="8">
        <v>3</v>
      </c>
      <c r="C64" s="8" t="s">
        <v>38</v>
      </c>
      <c r="D64" s="2">
        <f t="shared" ref="D64:D71" si="13">+D13</f>
        <v>702353.25584864523</v>
      </c>
      <c r="E64" s="2">
        <f t="shared" ref="E64:F71" si="14">+F13</f>
        <v>2065109</v>
      </c>
      <c r="F64" s="2">
        <f t="shared" si="14"/>
        <v>21787</v>
      </c>
      <c r="G64" s="2">
        <f t="shared" ref="G64:G71" si="15">+J13</f>
        <v>29887.308999999997</v>
      </c>
      <c r="H64" s="2">
        <f t="shared" ref="H64:H75" si="16">+G64+F64+E64+D64</f>
        <v>2819136.5648486451</v>
      </c>
      <c r="I64" s="2">
        <f t="shared" ref="I64:I75" si="17">+H64*15%</f>
        <v>422870.48472729675</v>
      </c>
      <c r="J64" s="2">
        <f t="shared" ref="J64:J75" si="18">+H64*7.6%</f>
        <v>214254.37892849703</v>
      </c>
      <c r="K64" s="2">
        <f t="shared" ref="K64:K75" si="19">+H64*8%</f>
        <v>225530.92518789161</v>
      </c>
      <c r="L64" s="2">
        <f t="shared" ref="L64:L75" si="20">+J64+K64+I64</f>
        <v>862655.78884368541</v>
      </c>
    </row>
    <row r="65" spans="1:18" s="3" customFormat="1" ht="12" x14ac:dyDescent="0.2">
      <c r="A65" s="6" t="s">
        <v>27</v>
      </c>
      <c r="B65" s="8">
        <v>4</v>
      </c>
      <c r="C65" s="8" t="s">
        <v>38</v>
      </c>
      <c r="D65" s="2">
        <f t="shared" si="13"/>
        <v>662615.53098891606</v>
      </c>
      <c r="E65" s="2">
        <f t="shared" si="14"/>
        <v>2003606.4676109706</v>
      </c>
      <c r="F65" s="2">
        <f t="shared" si="14"/>
        <v>21787</v>
      </c>
      <c r="G65" s="2">
        <f t="shared" si="15"/>
        <v>29887.308999999997</v>
      </c>
      <c r="H65" s="2">
        <f t="shared" si="16"/>
        <v>2717896.3075998863</v>
      </c>
      <c r="I65" s="2">
        <f t="shared" si="17"/>
        <v>407684.44613998296</v>
      </c>
      <c r="J65" s="2">
        <f t="shared" si="18"/>
        <v>206560.11937759136</v>
      </c>
      <c r="K65" s="2">
        <f t="shared" si="19"/>
        <v>217431.70460799092</v>
      </c>
      <c r="L65" s="2">
        <f t="shared" si="20"/>
        <v>831676.27012556524</v>
      </c>
    </row>
    <row r="66" spans="1:18" s="3" customFormat="1" ht="12" x14ac:dyDescent="0.2">
      <c r="A66" s="6" t="s">
        <v>28</v>
      </c>
      <c r="B66" s="8">
        <v>5</v>
      </c>
      <c r="C66" s="8" t="s">
        <v>38</v>
      </c>
      <c r="D66" s="2">
        <f t="shared" si="13"/>
        <v>625132.21843810845</v>
      </c>
      <c r="E66" s="2">
        <f t="shared" si="14"/>
        <v>1722052</v>
      </c>
      <c r="F66" s="2">
        <f t="shared" si="14"/>
        <v>21787</v>
      </c>
      <c r="G66" s="2">
        <f t="shared" si="15"/>
        <v>29887.308999999997</v>
      </c>
      <c r="H66" s="2">
        <f t="shared" si="16"/>
        <v>2398858.5274381083</v>
      </c>
      <c r="I66" s="2">
        <f t="shared" si="17"/>
        <v>359828.77911571623</v>
      </c>
      <c r="J66" s="2">
        <f t="shared" si="18"/>
        <v>182313.24808529622</v>
      </c>
      <c r="K66" s="2">
        <f t="shared" si="19"/>
        <v>191908.68219504866</v>
      </c>
      <c r="L66" s="2">
        <f t="shared" si="20"/>
        <v>734050.70939606114</v>
      </c>
    </row>
    <row r="67" spans="1:18" s="3" customFormat="1" ht="12" x14ac:dyDescent="0.2">
      <c r="A67" s="6" t="s">
        <v>28</v>
      </c>
      <c r="B67" s="8">
        <v>6</v>
      </c>
      <c r="C67" s="8" t="s">
        <v>38</v>
      </c>
      <c r="D67" s="2">
        <f t="shared" si="13"/>
        <v>589700.71036799997</v>
      </c>
      <c r="E67" s="2">
        <f t="shared" si="14"/>
        <v>1455267</v>
      </c>
      <c r="F67" s="2">
        <f t="shared" si="14"/>
        <v>21787</v>
      </c>
      <c r="G67" s="2">
        <f t="shared" si="15"/>
        <v>34368.972999999998</v>
      </c>
      <c r="H67" s="2">
        <f t="shared" si="16"/>
        <v>2101123.6833680002</v>
      </c>
      <c r="I67" s="2">
        <f t="shared" si="17"/>
        <v>315168.55250520003</v>
      </c>
      <c r="J67" s="2">
        <f t="shared" si="18"/>
        <v>159685.39993596802</v>
      </c>
      <c r="K67" s="2">
        <f t="shared" si="19"/>
        <v>168089.89466944002</v>
      </c>
      <c r="L67" s="2">
        <f t="shared" si="20"/>
        <v>642943.84711060813</v>
      </c>
    </row>
    <row r="68" spans="1:18" s="3" customFormat="1" ht="12" x14ac:dyDescent="0.2">
      <c r="A68" s="6" t="s">
        <v>28</v>
      </c>
      <c r="B68" s="8">
        <v>7</v>
      </c>
      <c r="C68" s="8" t="s">
        <v>38</v>
      </c>
      <c r="D68" s="2">
        <f t="shared" si="13"/>
        <v>551064.08866402425</v>
      </c>
      <c r="E68" s="2">
        <f t="shared" si="14"/>
        <v>1106411.0555999547</v>
      </c>
      <c r="F68" s="2">
        <f t="shared" si="14"/>
        <v>22088</v>
      </c>
      <c r="G68" s="2">
        <f t="shared" si="15"/>
        <v>34843</v>
      </c>
      <c r="H68" s="2">
        <f t="shared" si="16"/>
        <v>1714406.144263979</v>
      </c>
      <c r="I68" s="2">
        <f t="shared" si="17"/>
        <v>257160.92163959684</v>
      </c>
      <c r="J68" s="2">
        <f t="shared" si="18"/>
        <v>130294.8669640624</v>
      </c>
      <c r="K68" s="2">
        <f t="shared" si="19"/>
        <v>137152.49154111833</v>
      </c>
      <c r="L68" s="2">
        <f t="shared" si="20"/>
        <v>524608.28014477761</v>
      </c>
    </row>
    <row r="69" spans="1:18" s="3" customFormat="1" ht="12" x14ac:dyDescent="0.2">
      <c r="A69" s="6" t="s">
        <v>29</v>
      </c>
      <c r="B69" s="8">
        <v>8</v>
      </c>
      <c r="C69" s="8" t="s">
        <v>38</v>
      </c>
      <c r="D69" s="2">
        <f t="shared" si="13"/>
        <v>519818</v>
      </c>
      <c r="E69" s="2">
        <f t="shared" si="14"/>
        <v>865507</v>
      </c>
      <c r="F69" s="2">
        <f t="shared" si="14"/>
        <v>22504.876084345193</v>
      </c>
      <c r="G69" s="2">
        <f t="shared" si="15"/>
        <v>35499.998999999996</v>
      </c>
      <c r="H69" s="2">
        <f t="shared" si="16"/>
        <v>1443329.8750843452</v>
      </c>
      <c r="I69" s="2">
        <f t="shared" si="17"/>
        <v>216499.48126265177</v>
      </c>
      <c r="J69" s="2">
        <f t="shared" si="18"/>
        <v>109693.07050641024</v>
      </c>
      <c r="K69" s="2">
        <f t="shared" si="19"/>
        <v>115466.39000674762</v>
      </c>
      <c r="L69" s="2">
        <f t="shared" si="20"/>
        <v>441658.94177580962</v>
      </c>
    </row>
    <row r="70" spans="1:18" s="3" customFormat="1" ht="12" x14ac:dyDescent="0.2">
      <c r="A70" s="6" t="s">
        <v>30</v>
      </c>
      <c r="B70" s="8">
        <v>9</v>
      </c>
      <c r="C70" s="8" t="s">
        <v>38</v>
      </c>
      <c r="D70" s="2">
        <f t="shared" si="13"/>
        <v>481264.50261764572</v>
      </c>
      <c r="E70" s="2">
        <f t="shared" si="14"/>
        <v>665038</v>
      </c>
      <c r="F70" s="2">
        <f t="shared" si="14"/>
        <v>22504.876084345193</v>
      </c>
      <c r="G70" s="2">
        <f t="shared" si="15"/>
        <v>35499.998999999996</v>
      </c>
      <c r="H70" s="2">
        <f t="shared" si="16"/>
        <v>1204307.377701991</v>
      </c>
      <c r="I70" s="2">
        <f t="shared" si="17"/>
        <v>180646.10665529864</v>
      </c>
      <c r="J70" s="2">
        <f t="shared" si="18"/>
        <v>91527.360705351311</v>
      </c>
      <c r="K70" s="2">
        <f t="shared" si="19"/>
        <v>96344.590216159282</v>
      </c>
      <c r="L70" s="2">
        <f t="shared" si="20"/>
        <v>368518.05757680919</v>
      </c>
    </row>
    <row r="71" spans="1:18" s="3" customFormat="1" ht="12" x14ac:dyDescent="0.2">
      <c r="A71" s="6" t="s">
        <v>31</v>
      </c>
      <c r="B71" s="8">
        <v>10</v>
      </c>
      <c r="C71" s="8" t="s">
        <v>38</v>
      </c>
      <c r="D71" s="2">
        <f t="shared" si="13"/>
        <v>445649</v>
      </c>
      <c r="E71" s="2">
        <f t="shared" si="14"/>
        <v>502695</v>
      </c>
      <c r="F71" s="2">
        <f t="shared" si="14"/>
        <v>22504.876084345193</v>
      </c>
      <c r="G71" s="2">
        <f t="shared" si="15"/>
        <v>35499.998999999996</v>
      </c>
      <c r="H71" s="2">
        <f t="shared" si="16"/>
        <v>1006348.8750843452</v>
      </c>
      <c r="I71" s="2">
        <f t="shared" si="17"/>
        <v>150952.33126265177</v>
      </c>
      <c r="J71" s="2">
        <f t="shared" si="18"/>
        <v>76482.51450641024</v>
      </c>
      <c r="K71" s="2">
        <f t="shared" si="19"/>
        <v>80507.910006747625</v>
      </c>
      <c r="L71" s="2">
        <f t="shared" si="20"/>
        <v>307942.75577580964</v>
      </c>
    </row>
    <row r="72" spans="1:18" s="3" customFormat="1" ht="12" x14ac:dyDescent="0.2">
      <c r="A72" s="6" t="s">
        <v>32</v>
      </c>
      <c r="B72" s="8">
        <v>11</v>
      </c>
      <c r="C72" s="8" t="s">
        <v>38</v>
      </c>
      <c r="D72" s="2">
        <f t="shared" ref="D72:D75" si="21">+D23</f>
        <v>412664.71753050009</v>
      </c>
      <c r="E72" s="2">
        <f t="shared" ref="E72:F75" si="22">+F23</f>
        <v>379841.91493641603</v>
      </c>
      <c r="F72" s="2">
        <f t="shared" si="22"/>
        <v>22504.876084345193</v>
      </c>
      <c r="G72" s="2">
        <f t="shared" ref="G72:G75" si="23">+J23</f>
        <v>35499.998999999996</v>
      </c>
      <c r="H72" s="2">
        <f t="shared" si="16"/>
        <v>850511.50755126122</v>
      </c>
      <c r="I72" s="2">
        <f t="shared" si="17"/>
        <v>127576.72613268917</v>
      </c>
      <c r="J72" s="2">
        <f t="shared" si="18"/>
        <v>64638.874573895853</v>
      </c>
      <c r="K72" s="2">
        <f t="shared" si="19"/>
        <v>68040.920604100902</v>
      </c>
      <c r="L72" s="2">
        <f t="shared" si="20"/>
        <v>260256.5213106859</v>
      </c>
    </row>
    <row r="73" spans="1:18" s="3" customFormat="1" ht="12" x14ac:dyDescent="0.2">
      <c r="A73" s="6" t="s">
        <v>33</v>
      </c>
      <c r="B73" s="8">
        <v>12</v>
      </c>
      <c r="C73" s="8" t="s">
        <v>38</v>
      </c>
      <c r="D73" s="2">
        <f t="shared" si="21"/>
        <v>382097</v>
      </c>
      <c r="E73" s="2">
        <f t="shared" si="22"/>
        <v>280371</v>
      </c>
      <c r="F73" s="2">
        <f t="shared" si="22"/>
        <v>83748</v>
      </c>
      <c r="G73" s="2">
        <f t="shared" si="23"/>
        <v>58650</v>
      </c>
      <c r="H73" s="2">
        <f t="shared" si="16"/>
        <v>804866</v>
      </c>
      <c r="I73" s="2">
        <f t="shared" si="17"/>
        <v>120729.9</v>
      </c>
      <c r="J73" s="2">
        <f t="shared" si="18"/>
        <v>61169.815999999999</v>
      </c>
      <c r="K73" s="2">
        <f t="shared" si="19"/>
        <v>64389.279999999999</v>
      </c>
      <c r="L73" s="2">
        <f t="shared" si="20"/>
        <v>246288.99599999998</v>
      </c>
    </row>
    <row r="74" spans="1:18" s="3" customFormat="1" ht="12" x14ac:dyDescent="0.2">
      <c r="A74" s="6" t="s">
        <v>33</v>
      </c>
      <c r="B74" s="8">
        <v>13</v>
      </c>
      <c r="C74" s="8" t="s">
        <v>38</v>
      </c>
      <c r="D74" s="2">
        <f t="shared" si="21"/>
        <v>353780.27774638752</v>
      </c>
      <c r="E74" s="2">
        <f t="shared" si="22"/>
        <v>208638</v>
      </c>
      <c r="F74" s="2">
        <f t="shared" si="22"/>
        <v>81273</v>
      </c>
      <c r="G74" s="2">
        <f t="shared" si="23"/>
        <v>58650</v>
      </c>
      <c r="H74" s="2">
        <f t="shared" si="16"/>
        <v>702341.27774638752</v>
      </c>
      <c r="I74" s="2">
        <f t="shared" si="17"/>
        <v>105351.19166195813</v>
      </c>
      <c r="J74" s="2">
        <f t="shared" si="18"/>
        <v>53377.937108725448</v>
      </c>
      <c r="K74" s="2">
        <f t="shared" si="19"/>
        <v>56187.302219711004</v>
      </c>
      <c r="L74" s="2">
        <f t="shared" si="20"/>
        <v>214916.43099039458</v>
      </c>
    </row>
    <row r="75" spans="1:18" s="3" customFormat="1" ht="12" x14ac:dyDescent="0.2">
      <c r="A75" s="6" t="s">
        <v>40</v>
      </c>
      <c r="B75" s="8">
        <v>14</v>
      </c>
      <c r="C75" s="8" t="s">
        <v>38</v>
      </c>
      <c r="D75" s="2">
        <f t="shared" si="21"/>
        <v>327520.75901602115</v>
      </c>
      <c r="E75" s="2">
        <f t="shared" si="22"/>
        <v>157601</v>
      </c>
      <c r="F75" s="2">
        <f t="shared" si="22"/>
        <v>80622.046153987016</v>
      </c>
      <c r="G75" s="2">
        <f t="shared" si="23"/>
        <v>58650</v>
      </c>
      <c r="H75" s="2">
        <f t="shared" si="16"/>
        <v>624393.80517000821</v>
      </c>
      <c r="I75" s="2">
        <f t="shared" si="17"/>
        <v>93659.070775501226</v>
      </c>
      <c r="J75" s="2">
        <f t="shared" si="18"/>
        <v>47453.929192920623</v>
      </c>
      <c r="K75" s="2">
        <f t="shared" si="19"/>
        <v>49951.504413600662</v>
      </c>
      <c r="L75" s="2">
        <f t="shared" si="20"/>
        <v>191064.50438202251</v>
      </c>
    </row>
    <row r="76" spans="1:18" s="3" customFormat="1" ht="12" x14ac:dyDescent="0.2"/>
    <row r="77" spans="1:18" x14ac:dyDescent="0.25">
      <c r="A77" s="3"/>
      <c r="B77" s="10"/>
      <c r="C77" s="1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x14ac:dyDescent="0.25">
      <c r="A78" s="3"/>
      <c r="B78" s="10"/>
      <c r="C78" s="1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x14ac:dyDescent="0.25">
      <c r="A79" s="3"/>
      <c r="B79" s="10"/>
      <c r="C79" s="1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x14ac:dyDescent="0.25">
      <c r="A80" s="3"/>
      <c r="B80" s="10"/>
      <c r="C80" s="1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x14ac:dyDescent="0.25">
      <c r="A81" s="3"/>
      <c r="B81" s="10"/>
      <c r="C81" s="1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x14ac:dyDescent="0.25">
      <c r="A82" s="3"/>
      <c r="B82" s="23"/>
      <c r="C82" s="1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x14ac:dyDescent="0.25">
      <c r="A83" s="1"/>
      <c r="B83" s="10"/>
      <c r="C83" s="2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5">
      <c r="A84" s="3"/>
      <c r="B84" s="23"/>
      <c r="C84" s="1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</sheetData>
  <mergeCells count="7">
    <mergeCell ref="A58:J58"/>
    <mergeCell ref="A59:J59"/>
    <mergeCell ref="A6:R6"/>
    <mergeCell ref="A9:C9"/>
    <mergeCell ref="A28:F28"/>
    <mergeCell ref="A40:B40"/>
    <mergeCell ref="A57:J57"/>
  </mergeCells>
  <pageMargins left="0.7" right="0.7" top="0.75" bottom="0.75" header="0.3" footer="0.3"/>
  <pageSetup paperSize="14" scale="4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"/>
  <sheetViews>
    <sheetView topLeftCell="A46" workbookViewId="0">
      <selection activeCell="O45" sqref="O45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4" width="12.85546875" customWidth="1"/>
    <col min="15" max="15" width="13.28515625" customWidth="1"/>
    <col min="16" max="16" width="2.140625" customWidth="1"/>
  </cols>
  <sheetData>
    <row r="1" spans="1:20" s="3" customFormat="1" ht="12" x14ac:dyDescent="0.2">
      <c r="A1" s="3" t="s">
        <v>20</v>
      </c>
    </row>
    <row r="2" spans="1:20" s="3" customFormat="1" ht="12" x14ac:dyDescent="0.2">
      <c r="A2" s="3" t="s">
        <v>61</v>
      </c>
    </row>
    <row r="3" spans="1:20" s="3" customFormat="1" ht="12" x14ac:dyDescent="0.2">
      <c r="A3" s="3" t="s">
        <v>62</v>
      </c>
    </row>
    <row r="4" spans="1:20" s="3" customFormat="1" ht="12" x14ac:dyDescent="0.2">
      <c r="A4" s="3" t="s">
        <v>21</v>
      </c>
    </row>
    <row r="5" spans="1:20" s="1" customFormat="1" ht="12" x14ac:dyDescent="0.2"/>
    <row r="6" spans="1:20" s="1" customFormat="1" ht="26.25" customHeight="1" x14ac:dyDescent="0.2">
      <c r="A6" s="39" t="s">
        <v>72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20" x14ac:dyDescent="0.25">
      <c r="A7" s="3" t="s">
        <v>71</v>
      </c>
    </row>
    <row r="9" spans="1:20" x14ac:dyDescent="0.25">
      <c r="A9" s="41" t="s">
        <v>34</v>
      </c>
      <c r="B9" s="43"/>
      <c r="C9" s="4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0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 t="s">
        <v>11</v>
      </c>
      <c r="P10" s="20"/>
      <c r="Q10" s="13" t="s">
        <v>55</v>
      </c>
      <c r="R10" s="13" t="s">
        <v>54</v>
      </c>
      <c r="S10" s="13" t="s">
        <v>56</v>
      </c>
      <c r="T10" s="14" t="s">
        <v>70</v>
      </c>
    </row>
    <row r="11" spans="1:20" x14ac:dyDescent="0.25">
      <c r="A11" s="6" t="s">
        <v>25</v>
      </c>
      <c r="B11" s="8">
        <v>1</v>
      </c>
      <c r="C11" s="8" t="s">
        <v>52</v>
      </c>
      <c r="D11" s="34">
        <v>885379.00918694225</v>
      </c>
      <c r="E11" s="34">
        <v>190356.32781533393</v>
      </c>
      <c r="F11" s="34">
        <v>3288417.7557919235</v>
      </c>
      <c r="G11" s="34">
        <v>27369.811409118221</v>
      </c>
      <c r="H11" s="34">
        <v>133148.59033171032</v>
      </c>
      <c r="I11" s="34">
        <v>293915.9635657309</v>
      </c>
      <c r="J11" s="34">
        <v>0</v>
      </c>
      <c r="K11" s="34">
        <v>4173796.7649788647</v>
      </c>
      <c r="L11" s="34">
        <v>0</v>
      </c>
      <c r="M11" s="34">
        <v>0</v>
      </c>
      <c r="N11" s="34">
        <v>0</v>
      </c>
      <c r="O11" s="34">
        <v>8992384.2230796255</v>
      </c>
      <c r="P11" s="34"/>
      <c r="Q11" s="34">
        <v>0</v>
      </c>
      <c r="R11" s="34">
        <v>0</v>
      </c>
      <c r="S11" s="34">
        <v>0</v>
      </c>
      <c r="T11" s="34">
        <v>17707.58018373885</v>
      </c>
    </row>
    <row r="12" spans="1:20" x14ac:dyDescent="0.25">
      <c r="A12" s="6" t="s">
        <v>26</v>
      </c>
      <c r="B12" s="8">
        <v>3</v>
      </c>
      <c r="C12" s="8" t="s">
        <v>52</v>
      </c>
      <c r="D12" s="34">
        <v>882314.04505157436</v>
      </c>
      <c r="E12" s="34">
        <v>189698.08811415517</v>
      </c>
      <c r="F12" s="34">
        <v>2594242.5578214028</v>
      </c>
      <c r="G12" s="34">
        <v>27369.811409118221</v>
      </c>
      <c r="H12" s="34">
        <v>137913.15438635682</v>
      </c>
      <c r="I12" s="34">
        <v>303154.05650489987</v>
      </c>
      <c r="J12" s="34">
        <v>37544.673802123754</v>
      </c>
      <c r="K12" s="34">
        <v>0</v>
      </c>
      <c r="L12" s="34">
        <v>1042967.7326722653</v>
      </c>
      <c r="M12" s="34">
        <v>695311.44282946573</v>
      </c>
      <c r="N12" s="34">
        <v>0</v>
      </c>
      <c r="O12" s="34">
        <v>5910515.5625913618</v>
      </c>
      <c r="P12" s="34"/>
      <c r="Q12" s="34">
        <v>22872.082913638013</v>
      </c>
      <c r="R12" s="34">
        <v>27446.49949636561</v>
      </c>
      <c r="S12" s="34">
        <v>9148.8331654552039</v>
      </c>
      <c r="T12" s="34">
        <v>17646.280901031489</v>
      </c>
    </row>
    <row r="13" spans="1:20" x14ac:dyDescent="0.25">
      <c r="A13" s="6" t="s">
        <v>27</v>
      </c>
      <c r="B13" s="8">
        <v>3</v>
      </c>
      <c r="C13" s="8" t="s">
        <v>52</v>
      </c>
      <c r="D13" s="34">
        <v>882314.04505157436</v>
      </c>
      <c r="E13" s="34">
        <v>189698.08811415517</v>
      </c>
      <c r="F13" s="34">
        <v>2594242.5578214028</v>
      </c>
      <c r="G13" s="34">
        <v>27369.811409118221</v>
      </c>
      <c r="H13" s="34">
        <v>137913.15438635682</v>
      </c>
      <c r="I13" s="34">
        <v>303154.05650489987</v>
      </c>
      <c r="J13" s="34">
        <v>37544.673802123754</v>
      </c>
      <c r="K13" s="34">
        <v>0</v>
      </c>
      <c r="L13" s="34">
        <v>0</v>
      </c>
      <c r="M13" s="34">
        <v>0</v>
      </c>
      <c r="N13" s="34">
        <v>705858.05717805913</v>
      </c>
      <c r="O13" s="34">
        <v>4878094.4442676902</v>
      </c>
      <c r="P13" s="34"/>
      <c r="Q13" s="34">
        <v>22872.082913638013</v>
      </c>
      <c r="R13" s="34">
        <v>27446.49949636561</v>
      </c>
      <c r="S13" s="34">
        <v>9148.8331654552039</v>
      </c>
      <c r="T13" s="34">
        <v>17646.280901031489</v>
      </c>
    </row>
    <row r="14" spans="1:20" x14ac:dyDescent="0.25">
      <c r="A14" s="6" t="s">
        <v>27</v>
      </c>
      <c r="B14" s="8">
        <v>4</v>
      </c>
      <c r="C14" s="8" t="s">
        <v>52</v>
      </c>
      <c r="D14" s="34">
        <v>832394.69223851606</v>
      </c>
      <c r="E14" s="34">
        <v>178965.02935970094</v>
      </c>
      <c r="F14" s="34">
        <v>2516982.4262769106</v>
      </c>
      <c r="G14" s="34">
        <v>27369.811409118221</v>
      </c>
      <c r="H14" s="34">
        <v>141557.9151497061</v>
      </c>
      <c r="I14" s="34">
        <v>310205.97509973944</v>
      </c>
      <c r="J14" s="34">
        <v>37544.673802123754</v>
      </c>
      <c r="K14" s="34">
        <v>0</v>
      </c>
      <c r="L14" s="34">
        <v>0</v>
      </c>
      <c r="M14" s="34">
        <v>0</v>
      </c>
      <c r="N14" s="34">
        <v>665910.06951014616</v>
      </c>
      <c r="O14" s="34">
        <v>4710930.5928459615</v>
      </c>
      <c r="P14" s="34"/>
      <c r="Q14" s="34">
        <v>22035.375779706752</v>
      </c>
      <c r="R14" s="34">
        <v>26442.450935648107</v>
      </c>
      <c r="S14" s="34">
        <v>8814.1503118826986</v>
      </c>
      <c r="T14" s="34">
        <v>16647.893844770322</v>
      </c>
    </row>
    <row r="15" spans="1:20" x14ac:dyDescent="0.25">
      <c r="A15" s="6" t="s">
        <v>28</v>
      </c>
      <c r="B15" s="8">
        <v>5</v>
      </c>
      <c r="C15" s="8" t="s">
        <v>52</v>
      </c>
      <c r="D15" s="34">
        <v>785307.24805349973</v>
      </c>
      <c r="E15" s="34">
        <v>168841.32549269375</v>
      </c>
      <c r="F15" s="34">
        <v>2163286.0197979053</v>
      </c>
      <c r="G15" s="34">
        <v>27369.811409118221</v>
      </c>
      <c r="H15" s="34">
        <v>145260.65557585342</v>
      </c>
      <c r="I15" s="34">
        <v>317286.31509791134</v>
      </c>
      <c r="J15" s="34">
        <v>37544.673802123754</v>
      </c>
      <c r="K15" s="34">
        <v>0</v>
      </c>
      <c r="L15" s="34">
        <v>0</v>
      </c>
      <c r="M15" s="34">
        <v>0</v>
      </c>
      <c r="N15" s="34">
        <v>663753.45342528238</v>
      </c>
      <c r="O15" s="34">
        <v>4308649.5026543876</v>
      </c>
      <c r="P15" s="34"/>
      <c r="Q15" s="34">
        <v>19398.639920075031</v>
      </c>
      <c r="R15" s="34">
        <v>23278.367904090035</v>
      </c>
      <c r="S15" s="34">
        <v>7759.4559680300117</v>
      </c>
      <c r="T15" s="34">
        <v>15706.144961069995</v>
      </c>
    </row>
    <row r="16" spans="1:20" x14ac:dyDescent="0.25">
      <c r="A16" s="6" t="s">
        <v>28</v>
      </c>
      <c r="B16" s="8">
        <v>6</v>
      </c>
      <c r="C16" s="8" t="s">
        <v>52</v>
      </c>
      <c r="D16" s="34">
        <v>740778.86120584095</v>
      </c>
      <c r="E16" s="34">
        <v>159267.4551592558</v>
      </c>
      <c r="F16" s="34">
        <v>1828098.5795959109</v>
      </c>
      <c r="G16" s="34">
        <v>27368.712238823598</v>
      </c>
      <c r="H16" s="34">
        <v>135148.20093169011</v>
      </c>
      <c r="I16" s="34">
        <v>354643.78553153219</v>
      </c>
      <c r="J16" s="34">
        <v>43174.11906094908</v>
      </c>
      <c r="K16" s="34">
        <v>0</v>
      </c>
      <c r="L16" s="34">
        <v>0</v>
      </c>
      <c r="M16" s="34">
        <v>0</v>
      </c>
      <c r="N16" s="34">
        <v>592617.35029781377</v>
      </c>
      <c r="O16" s="34">
        <v>3881097.064021816</v>
      </c>
      <c r="P16" s="34"/>
      <c r="Q16" s="34">
        <v>16900.509478958891</v>
      </c>
      <c r="R16" s="34">
        <v>20280.611374750675</v>
      </c>
      <c r="S16" s="34">
        <v>6760.2037915835572</v>
      </c>
      <c r="T16" s="34">
        <v>14815.577224116816</v>
      </c>
    </row>
    <row r="17" spans="1:20" x14ac:dyDescent="0.25">
      <c r="A17" s="6" t="s">
        <v>28</v>
      </c>
      <c r="B17" s="8">
        <v>7</v>
      </c>
      <c r="C17" s="8" t="s">
        <v>52</v>
      </c>
      <c r="D17" s="34">
        <v>692243.74479254847</v>
      </c>
      <c r="E17" s="34">
        <v>148832.40513039794</v>
      </c>
      <c r="F17" s="34">
        <v>1389867.6182387765</v>
      </c>
      <c r="G17" s="34">
        <v>27746.826820174221</v>
      </c>
      <c r="H17" s="34">
        <v>102185.15156134879</v>
      </c>
      <c r="I17" s="34">
        <v>247927.59546074181</v>
      </c>
      <c r="J17" s="34">
        <v>43769.589229234443</v>
      </c>
      <c r="K17" s="34">
        <v>0</v>
      </c>
      <c r="L17" s="34">
        <v>0</v>
      </c>
      <c r="M17" s="34">
        <v>0</v>
      </c>
      <c r="N17" s="34">
        <v>548208.35800576373</v>
      </c>
      <c r="O17" s="34">
        <v>3200781.2892389861</v>
      </c>
      <c r="P17" s="34"/>
      <c r="Q17" s="34">
        <v>13698.101072574507</v>
      </c>
      <c r="R17" s="34">
        <v>16437.721287089411</v>
      </c>
      <c r="S17" s="34">
        <v>5479.2404290298027</v>
      </c>
      <c r="T17" s="34">
        <v>13844.87489585097</v>
      </c>
    </row>
    <row r="18" spans="1:20" x14ac:dyDescent="0.25">
      <c r="A18" s="6" t="s">
        <v>28</v>
      </c>
      <c r="B18" s="8">
        <v>8</v>
      </c>
      <c r="C18" s="8" t="s">
        <v>52</v>
      </c>
      <c r="D18" s="34">
        <v>652992.57624091464</v>
      </c>
      <c r="E18" s="34">
        <v>140393.40389179662</v>
      </c>
      <c r="F18" s="34">
        <v>1087245.2390731859</v>
      </c>
      <c r="G18" s="34">
        <v>28270.504315547201</v>
      </c>
      <c r="H18" s="34">
        <v>79435.466949190362</v>
      </c>
      <c r="I18" s="34">
        <v>192671.79421771271</v>
      </c>
      <c r="J18" s="34">
        <v>44594.907839974556</v>
      </c>
      <c r="K18" s="34">
        <v>0</v>
      </c>
      <c r="L18" s="34">
        <v>0</v>
      </c>
      <c r="M18" s="34">
        <v>0</v>
      </c>
      <c r="N18" s="34">
        <v>500948.32261306798</v>
      </c>
      <c r="O18" s="34">
        <v>2726552.2151413895</v>
      </c>
      <c r="P18" s="34"/>
      <c r="Q18" s="34">
        <v>11448.932995487503</v>
      </c>
      <c r="R18" s="34">
        <v>13738.719594585004</v>
      </c>
      <c r="S18" s="34">
        <v>4579.5731981950003</v>
      </c>
      <c r="T18" s="34">
        <v>13059.851524818292</v>
      </c>
    </row>
    <row r="19" spans="1:20" x14ac:dyDescent="0.25">
      <c r="A19" s="6" t="s">
        <v>65</v>
      </c>
      <c r="B19" s="8">
        <v>9</v>
      </c>
      <c r="C19" s="8" t="s">
        <v>52</v>
      </c>
      <c r="D19" s="34">
        <v>604561.88015343621</v>
      </c>
      <c r="E19" s="34">
        <v>129980.80423298878</v>
      </c>
      <c r="F19" s="34">
        <v>835417.15930980712</v>
      </c>
      <c r="G19" s="34">
        <v>28270.504315547201</v>
      </c>
      <c r="H19" s="34">
        <v>60550.332968349161</v>
      </c>
      <c r="I19" s="34">
        <v>146894.37436815887</v>
      </c>
      <c r="J19" s="34">
        <v>44594.907839974556</v>
      </c>
      <c r="K19" s="34">
        <v>0</v>
      </c>
      <c r="L19" s="34">
        <v>0</v>
      </c>
      <c r="M19" s="34">
        <v>0</v>
      </c>
      <c r="N19" s="34">
        <v>453337.12273931055</v>
      </c>
      <c r="O19" s="34">
        <v>2303607.085927573</v>
      </c>
      <c r="P19" s="34"/>
      <c r="Q19" s="34">
        <v>9473.5463122581823</v>
      </c>
      <c r="R19" s="34">
        <v>11368.255574709818</v>
      </c>
      <c r="S19" s="34">
        <v>3789.4185249032726</v>
      </c>
      <c r="T19" s="34">
        <v>12091.237603068726</v>
      </c>
    </row>
    <row r="20" spans="1:20" x14ac:dyDescent="0.25">
      <c r="A20" s="6" t="s">
        <v>65</v>
      </c>
      <c r="B20" s="8">
        <v>10</v>
      </c>
      <c r="C20" s="8" t="s">
        <v>52</v>
      </c>
      <c r="D20" s="34">
        <v>559821.87729010417</v>
      </c>
      <c r="E20" s="34">
        <v>120361.7036173724</v>
      </c>
      <c r="F20" s="34">
        <v>631482.75572109199</v>
      </c>
      <c r="G20" s="34">
        <v>28270.504315547201</v>
      </c>
      <c r="H20" s="34">
        <v>45284.44692296951</v>
      </c>
      <c r="I20" s="34">
        <v>109781.54654053031</v>
      </c>
      <c r="J20" s="34">
        <v>44594.907839974556</v>
      </c>
      <c r="K20" s="34">
        <v>0</v>
      </c>
      <c r="L20" s="34">
        <v>0</v>
      </c>
      <c r="M20" s="34">
        <v>0</v>
      </c>
      <c r="N20" s="34">
        <v>410253.06457079749</v>
      </c>
      <c r="O20" s="34">
        <v>1949850.8068183879</v>
      </c>
      <c r="P20" s="34"/>
      <c r="Q20" s="34">
        <v>7837.5304803368153</v>
      </c>
      <c r="R20" s="34">
        <v>9405.036576404178</v>
      </c>
      <c r="S20" s="34">
        <v>3135.0121921347268</v>
      </c>
      <c r="T20" s="34">
        <v>11196.437545802082</v>
      </c>
    </row>
    <row r="21" spans="1:20" x14ac:dyDescent="0.25">
      <c r="A21" s="6" t="s">
        <v>65</v>
      </c>
      <c r="B21" s="8">
        <v>11</v>
      </c>
      <c r="C21" s="8" t="s">
        <v>52</v>
      </c>
      <c r="D21" s="34">
        <v>518387.19902729517</v>
      </c>
      <c r="E21" s="34">
        <v>111453.24779086847</v>
      </c>
      <c r="F21" s="34">
        <v>477155.37091561407</v>
      </c>
      <c r="G21" s="34">
        <v>28270.504315547201</v>
      </c>
      <c r="H21" s="34">
        <v>33709.982692836616</v>
      </c>
      <c r="I21" s="34">
        <v>81825.37276990294</v>
      </c>
      <c r="J21" s="34">
        <v>44594.907839974556</v>
      </c>
      <c r="K21" s="34">
        <v>0</v>
      </c>
      <c r="L21" s="34">
        <v>0</v>
      </c>
      <c r="M21" s="34">
        <v>0</v>
      </c>
      <c r="N21" s="34">
        <v>371277.04106975539</v>
      </c>
      <c r="O21" s="34">
        <v>1666673.6264217945</v>
      </c>
      <c r="P21" s="34"/>
      <c r="Q21" s="34">
        <v>6549.6221706770348</v>
      </c>
      <c r="R21" s="34">
        <v>7859.5466048124408</v>
      </c>
      <c r="S21" s="34">
        <v>2619.8488682708139</v>
      </c>
      <c r="T21" s="34">
        <v>10367.743980545905</v>
      </c>
    </row>
    <row r="22" spans="1:20" x14ac:dyDescent="0.25">
      <c r="A22" s="6" t="s">
        <v>65</v>
      </c>
      <c r="B22" s="8">
        <v>12</v>
      </c>
      <c r="C22" s="8" t="s">
        <v>52</v>
      </c>
      <c r="D22" s="34">
        <v>479988.19664560433</v>
      </c>
      <c r="E22" s="34">
        <v>103197.46227880493</v>
      </c>
      <c r="F22" s="34">
        <v>352200.54248456471</v>
      </c>
      <c r="G22" s="34">
        <v>105203.78723904159</v>
      </c>
      <c r="H22" s="34">
        <v>26925.275537106761</v>
      </c>
      <c r="I22" s="34">
        <v>69202.505554897565</v>
      </c>
      <c r="J22" s="34">
        <v>73675.814605361171</v>
      </c>
      <c r="K22" s="34">
        <v>0</v>
      </c>
      <c r="L22" s="34">
        <v>0</v>
      </c>
      <c r="M22" s="34">
        <v>0</v>
      </c>
      <c r="N22" s="34">
        <v>335995.63185525261</v>
      </c>
      <c r="O22" s="34">
        <v>1546389.2162006339</v>
      </c>
      <c r="P22" s="34"/>
      <c r="Q22" s="34">
        <v>5474.9259153300591</v>
      </c>
      <c r="R22" s="34">
        <v>6569.9110983960709</v>
      </c>
      <c r="S22" s="34">
        <v>2189.9703661320241</v>
      </c>
      <c r="T22" s="34">
        <v>9599.7639329120848</v>
      </c>
    </row>
    <row r="23" spans="1:20" x14ac:dyDescent="0.25">
      <c r="A23" s="6" t="s">
        <v>33</v>
      </c>
      <c r="B23" s="8">
        <v>11</v>
      </c>
      <c r="C23" s="8" t="s">
        <v>52</v>
      </c>
      <c r="D23" s="34">
        <v>518387.19902729517</v>
      </c>
      <c r="E23" s="34">
        <v>111453.24779086847</v>
      </c>
      <c r="F23" s="34">
        <v>477155.37091561407</v>
      </c>
      <c r="G23" s="34">
        <v>28270.504315547201</v>
      </c>
      <c r="H23" s="34">
        <v>33709.982692836616</v>
      </c>
      <c r="I23" s="34">
        <v>81825.37276990294</v>
      </c>
      <c r="J23" s="34">
        <v>44594.907839974556</v>
      </c>
      <c r="K23" s="34">
        <v>0</v>
      </c>
      <c r="L23" s="34">
        <v>0</v>
      </c>
      <c r="M23" s="34">
        <v>0</v>
      </c>
      <c r="N23" s="34">
        <v>0</v>
      </c>
      <c r="O23" s="34">
        <v>1295396.585352039</v>
      </c>
      <c r="P23" s="34"/>
      <c r="Q23" s="34">
        <v>6549.6221706770348</v>
      </c>
      <c r="R23" s="34">
        <v>7859.5466048124408</v>
      </c>
      <c r="S23" s="34">
        <v>2619.8488682708139</v>
      </c>
      <c r="T23" s="34">
        <v>10367.743980545905</v>
      </c>
    </row>
    <row r="24" spans="1:20" x14ac:dyDescent="0.25">
      <c r="A24" s="6" t="s">
        <v>33</v>
      </c>
      <c r="B24" s="8">
        <v>12</v>
      </c>
      <c r="C24" s="8" t="s">
        <v>52</v>
      </c>
      <c r="D24" s="34">
        <v>479988.19664560433</v>
      </c>
      <c r="E24" s="34">
        <v>103197.46227880493</v>
      </c>
      <c r="F24" s="34">
        <v>352200.54248456471</v>
      </c>
      <c r="G24" s="34">
        <v>105203.78723904159</v>
      </c>
      <c r="H24" s="34">
        <v>26925.275537106761</v>
      </c>
      <c r="I24" s="34">
        <v>69202.505554897565</v>
      </c>
      <c r="J24" s="34">
        <v>73675.814605361171</v>
      </c>
      <c r="K24" s="34">
        <v>0</v>
      </c>
      <c r="L24" s="34">
        <v>0</v>
      </c>
      <c r="M24" s="34">
        <v>0</v>
      </c>
      <c r="N24" s="34">
        <v>0</v>
      </c>
      <c r="O24" s="34">
        <v>1210393.584345381</v>
      </c>
      <c r="P24" s="34"/>
      <c r="Q24" s="34">
        <v>5474.9259153300591</v>
      </c>
      <c r="R24" s="34">
        <v>6569.9110983960709</v>
      </c>
      <c r="S24" s="34">
        <v>2189.9703661320241</v>
      </c>
      <c r="T24" s="34">
        <v>9599.7639329120848</v>
      </c>
    </row>
    <row r="25" spans="1:20" x14ac:dyDescent="0.25">
      <c r="A25" s="6" t="s">
        <v>33</v>
      </c>
      <c r="B25" s="8">
        <v>13</v>
      </c>
      <c r="C25" s="8" t="s">
        <v>52</v>
      </c>
      <c r="D25" s="34">
        <v>444416.88242584886</v>
      </c>
      <c r="E25" s="34">
        <v>95549.629721557503</v>
      </c>
      <c r="F25" s="34">
        <v>262089.93363398718</v>
      </c>
      <c r="G25" s="34">
        <v>102094.70554853404</v>
      </c>
      <c r="H25" s="34">
        <v>19429.155876041208</v>
      </c>
      <c r="I25" s="34">
        <v>51090.69148874074</v>
      </c>
      <c r="J25" s="34">
        <v>73675.814605361171</v>
      </c>
      <c r="K25" s="34">
        <v>0</v>
      </c>
      <c r="L25" s="34">
        <v>0</v>
      </c>
      <c r="M25" s="34">
        <v>0</v>
      </c>
      <c r="N25" s="34">
        <v>0</v>
      </c>
      <c r="O25" s="34">
        <v>1048346.8133000709</v>
      </c>
      <c r="P25" s="34"/>
      <c r="Q25" s="34">
        <v>4648.0711582883951</v>
      </c>
      <c r="R25" s="34">
        <v>5577.6853899460739</v>
      </c>
      <c r="S25" s="34">
        <v>1859.2284633153581</v>
      </c>
      <c r="T25" s="34">
        <v>8888.3376485169811</v>
      </c>
    </row>
    <row r="26" spans="1:20" x14ac:dyDescent="0.25">
      <c r="A26" s="6" t="s">
        <v>33</v>
      </c>
      <c r="B26" s="8">
        <v>14</v>
      </c>
      <c r="C26" s="8" t="s">
        <v>52</v>
      </c>
      <c r="D26" s="34">
        <v>411429.8162092336</v>
      </c>
      <c r="E26" s="34">
        <v>88457.410484985201</v>
      </c>
      <c r="F26" s="34">
        <v>197977.52868916505</v>
      </c>
      <c r="G26" s="34">
        <v>101276.98082772414</v>
      </c>
      <c r="H26" s="34">
        <v>14363.329312833757</v>
      </c>
      <c r="I26" s="34">
        <v>38522.464291355609</v>
      </c>
      <c r="J26" s="34">
        <v>73675.814605361171</v>
      </c>
      <c r="K26" s="34">
        <v>0</v>
      </c>
      <c r="L26" s="34">
        <v>0</v>
      </c>
      <c r="M26" s="34">
        <v>0</v>
      </c>
      <c r="N26" s="34">
        <v>0</v>
      </c>
      <c r="O26" s="34">
        <v>925703.34442065866</v>
      </c>
      <c r="P26" s="34"/>
      <c r="Q26" s="34">
        <v>4009.2588480157806</v>
      </c>
      <c r="R26" s="34">
        <v>4811.1106176189369</v>
      </c>
      <c r="S26" s="34">
        <v>1603.7035392063124</v>
      </c>
      <c r="T26" s="34">
        <v>8228.596324184673</v>
      </c>
    </row>
    <row r="27" spans="1:20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20" x14ac:dyDescent="0.25">
      <c r="A28" s="41"/>
      <c r="B28" s="43"/>
      <c r="C28" s="43"/>
      <c r="D28" s="43"/>
      <c r="E28" s="43"/>
      <c r="F28" s="42"/>
      <c r="G28" s="1"/>
      <c r="H28" s="1"/>
      <c r="I28" s="1"/>
      <c r="J28" s="1"/>
      <c r="K28" s="1"/>
      <c r="L28" s="1"/>
      <c r="M28" s="1"/>
      <c r="N28" s="1"/>
      <c r="O28" s="22"/>
      <c r="P28" s="1"/>
      <c r="Q28" s="1"/>
    </row>
    <row r="29" spans="1:20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11</v>
      </c>
      <c r="M29" s="20"/>
      <c r="N29" s="20"/>
      <c r="O29" s="20"/>
      <c r="P29" s="20"/>
      <c r="Q29" s="20"/>
    </row>
    <row r="30" spans="1:20" x14ac:dyDescent="0.25">
      <c r="A30" s="6" t="s">
        <v>53</v>
      </c>
      <c r="B30" s="8">
        <v>8</v>
      </c>
      <c r="C30" s="8" t="s">
        <v>52</v>
      </c>
      <c r="D30" s="34">
        <v>652992.57624091464</v>
      </c>
      <c r="E30" s="34">
        <v>140393.40389179662</v>
      </c>
      <c r="F30" s="34">
        <v>1087245.2390731859</v>
      </c>
      <c r="G30" s="34">
        <v>28270.504315547201</v>
      </c>
      <c r="H30" s="34">
        <v>79435.466949190362</v>
      </c>
      <c r="I30" s="34">
        <v>192671.79421771271</v>
      </c>
      <c r="J30" s="34">
        <v>44594.907839974556</v>
      </c>
      <c r="K30" s="34">
        <v>250475.15815502431</v>
      </c>
      <c r="L30" s="34">
        <v>2476079.0506833461</v>
      </c>
      <c r="M30" s="1"/>
      <c r="N30" s="1"/>
      <c r="O30" s="1"/>
      <c r="P30" s="1"/>
      <c r="Q30" s="1"/>
    </row>
    <row r="31" spans="1:20" x14ac:dyDescent="0.25">
      <c r="A31" s="6" t="s">
        <v>53</v>
      </c>
      <c r="B31" s="8">
        <v>9</v>
      </c>
      <c r="C31" s="8" t="s">
        <v>52</v>
      </c>
      <c r="D31" s="34">
        <v>604561.88015343621</v>
      </c>
      <c r="E31" s="34">
        <v>129980.80423298878</v>
      </c>
      <c r="F31" s="34">
        <v>835417.15930980712</v>
      </c>
      <c r="G31" s="34">
        <v>28270.504315547201</v>
      </c>
      <c r="H31" s="34">
        <v>60550.332968349161</v>
      </c>
      <c r="I31" s="34">
        <v>146894.37436815887</v>
      </c>
      <c r="J31" s="34">
        <v>44594.907839974556</v>
      </c>
      <c r="K31" s="34">
        <v>226666.50147615973</v>
      </c>
      <c r="L31" s="34">
        <v>2076936.464664422</v>
      </c>
      <c r="M31" s="1"/>
      <c r="N31" s="1"/>
      <c r="O31" s="1"/>
      <c r="P31" s="1"/>
      <c r="Q31" s="1"/>
    </row>
    <row r="32" spans="1:20" x14ac:dyDescent="0.25">
      <c r="A32" s="6" t="s">
        <v>32</v>
      </c>
      <c r="B32" s="8">
        <v>10</v>
      </c>
      <c r="C32" s="8" t="s">
        <v>52</v>
      </c>
      <c r="D32" s="34">
        <v>559821.87729010417</v>
      </c>
      <c r="E32" s="34">
        <v>120361.7036173724</v>
      </c>
      <c r="F32" s="34">
        <v>631482.75572109199</v>
      </c>
      <c r="G32" s="34">
        <v>28270.504315547201</v>
      </c>
      <c r="H32" s="34">
        <v>45284.44692296951</v>
      </c>
      <c r="I32" s="34">
        <v>109781.54654053031</v>
      </c>
      <c r="J32" s="34">
        <v>44594.907839974556</v>
      </c>
      <c r="K32" s="34">
        <v>205127.78848002121</v>
      </c>
      <c r="L32" s="34">
        <v>1744725.5307276112</v>
      </c>
      <c r="M32" s="1"/>
      <c r="N32" s="1"/>
      <c r="O32" s="1"/>
      <c r="P32" s="1"/>
      <c r="Q32" s="1"/>
    </row>
    <row r="33" spans="1:17" x14ac:dyDescent="0.25">
      <c r="A33" s="6" t="s">
        <v>32</v>
      </c>
      <c r="B33" s="8">
        <v>11</v>
      </c>
      <c r="C33" s="8" t="s">
        <v>52</v>
      </c>
      <c r="D33" s="34">
        <v>518387.19902729517</v>
      </c>
      <c r="E33" s="34">
        <v>111453.24779086847</v>
      </c>
      <c r="F33" s="34">
        <v>477155.37091561407</v>
      </c>
      <c r="G33" s="34">
        <v>28270.504315547201</v>
      </c>
      <c r="H33" s="34">
        <v>33709.982692836616</v>
      </c>
      <c r="I33" s="34">
        <v>81825.37276990294</v>
      </c>
      <c r="J33" s="34">
        <v>44594.907839974556</v>
      </c>
      <c r="K33" s="34">
        <v>185637.92891306165</v>
      </c>
      <c r="L33" s="34">
        <v>1481034.5142651009</v>
      </c>
      <c r="M33" s="1"/>
      <c r="N33" s="1"/>
      <c r="O33" s="1"/>
      <c r="P33" s="1"/>
      <c r="Q33" s="1"/>
    </row>
    <row r="34" spans="1:17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11</v>
      </c>
      <c r="L37" s="20"/>
      <c r="M37" s="20"/>
      <c r="N37" s="20"/>
      <c r="O37" s="20"/>
      <c r="P37" s="20"/>
      <c r="Q37" s="20"/>
    </row>
    <row r="38" spans="1:17" x14ac:dyDescent="0.25">
      <c r="A38" s="6" t="s">
        <v>41</v>
      </c>
      <c r="B38" s="8">
        <v>14</v>
      </c>
      <c r="C38" s="8" t="s">
        <v>52</v>
      </c>
      <c r="D38" s="34">
        <v>411429.8162092336</v>
      </c>
      <c r="E38" s="34">
        <v>82285.963241846737</v>
      </c>
      <c r="F38" s="34">
        <v>197977.52868916505</v>
      </c>
      <c r="G38" s="34">
        <v>101276.98082772414</v>
      </c>
      <c r="H38" s="34">
        <v>14363.329312833757</v>
      </c>
      <c r="I38" s="34">
        <v>38522.464291355609</v>
      </c>
      <c r="J38" s="34">
        <v>73675.814605361171</v>
      </c>
      <c r="K38" s="34">
        <v>919531.89717751998</v>
      </c>
      <c r="L38" s="1"/>
      <c r="M38" s="1"/>
      <c r="N38" s="1"/>
      <c r="O38" s="1"/>
      <c r="P38" s="1"/>
      <c r="Q38" s="1"/>
    </row>
    <row r="39" spans="1:17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41" t="s">
        <v>42</v>
      </c>
      <c r="B40" s="42"/>
      <c r="C40" s="10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36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27" t="s">
        <v>50</v>
      </c>
      <c r="O41" s="19"/>
      <c r="P41" s="19"/>
      <c r="Q41" s="19"/>
    </row>
    <row r="42" spans="1:17" x14ac:dyDescent="0.25">
      <c r="A42" s="7" t="s">
        <v>51</v>
      </c>
      <c r="B42" s="8">
        <v>33</v>
      </c>
      <c r="C42" s="8" t="s">
        <v>52</v>
      </c>
      <c r="D42" s="34">
        <v>229895.82243778816</v>
      </c>
      <c r="E42" s="34">
        <v>135925.75891234042</v>
      </c>
      <c r="F42" s="34">
        <v>27369.477934668972</v>
      </c>
      <c r="G42" s="34">
        <v>0</v>
      </c>
      <c r="H42" s="34">
        <v>80535.212781942464</v>
      </c>
      <c r="I42" s="34">
        <v>73566.555701286255</v>
      </c>
      <c r="J42" s="34">
        <v>421552.02920433722</v>
      </c>
      <c r="K42" s="34">
        <v>686980.34488854825</v>
      </c>
      <c r="L42" s="34">
        <v>402317.35339486069</v>
      </c>
      <c r="M42" s="34">
        <v>471169.61997025105</v>
      </c>
      <c r="N42" s="34">
        <v>2529312.1752260225</v>
      </c>
      <c r="O42" s="25"/>
      <c r="P42" s="22"/>
      <c r="Q42" s="1"/>
    </row>
    <row r="43" spans="1:17" x14ac:dyDescent="0.25">
      <c r="A43" s="7" t="s">
        <v>51</v>
      </c>
      <c r="B43" s="8">
        <v>11</v>
      </c>
      <c r="C43" s="8" t="s">
        <v>52</v>
      </c>
      <c r="D43" s="34">
        <v>76636.419096177226</v>
      </c>
      <c r="E43" s="34">
        <v>105470.29576188828</v>
      </c>
      <c r="F43" s="34">
        <v>27369.477934668972</v>
      </c>
      <c r="G43" s="34">
        <v>0</v>
      </c>
      <c r="H43" s="34">
        <v>30197.514016176843</v>
      </c>
      <c r="I43" s="34">
        <v>15327.821213265188</v>
      </c>
      <c r="J43" s="34">
        <v>155022.05575915886</v>
      </c>
      <c r="K43" s="34">
        <v>228995.68743797331</v>
      </c>
      <c r="L43" s="34">
        <v>134113.39754704156</v>
      </c>
      <c r="M43" s="34">
        <v>157057.43564679986</v>
      </c>
      <c r="N43" s="34">
        <v>930190.10441315011</v>
      </c>
      <c r="O43" s="25"/>
      <c r="P43" s="1"/>
      <c r="Q43" s="1"/>
    </row>
    <row r="44" spans="1:17" x14ac:dyDescent="0.25">
      <c r="A44" s="7" t="s">
        <v>51</v>
      </c>
      <c r="B44" s="8">
        <v>44</v>
      </c>
      <c r="C44" s="8" t="s">
        <v>52</v>
      </c>
      <c r="D44" s="34">
        <v>306522.51726104628</v>
      </c>
      <c r="E44" s="34">
        <v>181231.29137238875</v>
      </c>
      <c r="F44" s="34">
        <v>27369.477934668972</v>
      </c>
      <c r="G44" s="34">
        <v>0</v>
      </c>
      <c r="H44" s="34">
        <v>111329.33013435052</v>
      </c>
      <c r="I44" s="34">
        <v>98087.205523534823</v>
      </c>
      <c r="J44" s="34">
        <v>545549.83075036772</v>
      </c>
      <c r="K44" s="34">
        <v>915975.59516074334</v>
      </c>
      <c r="L44" s="34">
        <v>536413.07238433661</v>
      </c>
      <c r="M44" s="34">
        <v>648907.28937878879</v>
      </c>
      <c r="N44" s="34">
        <v>3371385.6099002264</v>
      </c>
      <c r="O44" s="25"/>
      <c r="P44" s="1"/>
      <c r="Q44" s="1"/>
    </row>
    <row r="45" spans="1:17" x14ac:dyDescent="0.25">
      <c r="A45" s="9"/>
      <c r="B45" s="10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35"/>
      <c r="P45" s="1"/>
      <c r="Q45" s="1"/>
    </row>
    <row r="46" spans="1:17" s="3" customFormat="1" ht="12" x14ac:dyDescent="0.2">
      <c r="A46" s="3" t="s">
        <v>14</v>
      </c>
    </row>
    <row r="47" spans="1:17" s="3" customFormat="1" ht="12" x14ac:dyDescent="0.2">
      <c r="A47" s="3" t="s">
        <v>15</v>
      </c>
    </row>
    <row r="48" spans="1:17" s="3" customFormat="1" ht="12" x14ac:dyDescent="0.2">
      <c r="A48" s="3" t="s">
        <v>16</v>
      </c>
    </row>
    <row r="49" spans="1:17" s="3" customFormat="1" ht="12" x14ac:dyDescent="0.2">
      <c r="A49" s="3" t="s">
        <v>17</v>
      </c>
    </row>
    <row r="50" spans="1:17" s="3" customFormat="1" ht="12" x14ac:dyDescent="0.2">
      <c r="A50" s="3" t="s">
        <v>18</v>
      </c>
    </row>
    <row r="51" spans="1:17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3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</row>
    <row r="54" spans="1:17" x14ac:dyDescent="0.25">
      <c r="A54" s="3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</row>
    <row r="55" spans="1:17" x14ac:dyDescent="0.25">
      <c r="A55" s="3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</row>
    <row r="56" spans="1:17" x14ac:dyDescent="0.25">
      <c r="A56" s="3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s="3" customFormat="1" ht="12" x14ac:dyDescent="0.2">
      <c r="A57" s="38" t="s">
        <v>35</v>
      </c>
      <c r="B57" s="38"/>
      <c r="C57" s="38"/>
      <c r="D57" s="38"/>
      <c r="E57" s="38"/>
      <c r="F57" s="38"/>
      <c r="G57" s="38"/>
      <c r="H57" s="38"/>
      <c r="I57" s="38"/>
      <c r="J57" s="38"/>
      <c r="K57" s="10"/>
    </row>
    <row r="58" spans="1:17" s="3" customFormat="1" ht="12" x14ac:dyDescent="0.2">
      <c r="A58" s="38" t="s">
        <v>73</v>
      </c>
      <c r="B58" s="38"/>
      <c r="C58" s="38"/>
      <c r="D58" s="38"/>
      <c r="E58" s="38"/>
      <c r="F58" s="38"/>
      <c r="G58" s="38"/>
      <c r="H58" s="38"/>
      <c r="I58" s="38"/>
      <c r="J58" s="38"/>
      <c r="K58" s="10"/>
    </row>
    <row r="59" spans="1:17" s="3" customFormat="1" ht="12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10"/>
    </row>
    <row r="61" spans="1:17" ht="36" x14ac:dyDescent="0.25">
      <c r="A61" s="15" t="s">
        <v>22</v>
      </c>
      <c r="B61" s="14" t="s">
        <v>0</v>
      </c>
      <c r="C61" s="14" t="s">
        <v>37</v>
      </c>
      <c r="D61" s="14" t="s">
        <v>19</v>
      </c>
      <c r="E61" s="14" t="s">
        <v>3</v>
      </c>
      <c r="F61" s="14" t="s">
        <v>4</v>
      </c>
      <c r="G61" s="13" t="s">
        <v>7</v>
      </c>
      <c r="H61" s="14" t="s">
        <v>59</v>
      </c>
      <c r="I61" s="14" t="s">
        <v>58</v>
      </c>
      <c r="J61" s="14" t="s">
        <v>63</v>
      </c>
      <c r="K61" s="14" t="s">
        <v>64</v>
      </c>
      <c r="L61" s="14" t="s">
        <v>60</v>
      </c>
    </row>
    <row r="62" spans="1:17" x14ac:dyDescent="0.25">
      <c r="A62" s="6" t="s">
        <v>25</v>
      </c>
      <c r="B62" s="8">
        <v>1</v>
      </c>
      <c r="C62" s="8" t="s">
        <v>38</v>
      </c>
      <c r="D62" s="33">
        <v>885379.00918694225</v>
      </c>
      <c r="E62" s="33">
        <v>3288417.7557919235</v>
      </c>
      <c r="F62" s="33">
        <v>0</v>
      </c>
      <c r="G62" s="33">
        <v>25889.334966902876</v>
      </c>
      <c r="H62" s="33">
        <v>4199686.0999457687</v>
      </c>
      <c r="I62" s="33">
        <v>629952.91499186517</v>
      </c>
      <c r="J62" s="33">
        <v>319176.14359587833</v>
      </c>
      <c r="K62" s="33">
        <v>335974.88799566147</v>
      </c>
      <c r="L62" s="33">
        <v>1285103.9465834049</v>
      </c>
    </row>
    <row r="63" spans="1:17" x14ac:dyDescent="0.25">
      <c r="A63" s="6" t="s">
        <v>39</v>
      </c>
      <c r="B63" s="8">
        <v>3</v>
      </c>
      <c r="C63" s="8" t="s">
        <v>38</v>
      </c>
      <c r="D63" s="33">
        <v>882314.04505157436</v>
      </c>
      <c r="E63" s="33">
        <v>2595317.9196061129</v>
      </c>
      <c r="F63" s="33">
        <v>37544.673802123754</v>
      </c>
      <c r="G63" s="33">
        <v>27369.811409118221</v>
      </c>
      <c r="H63" s="33">
        <v>3542546.4498689296</v>
      </c>
      <c r="I63" s="33">
        <v>531381.96748033946</v>
      </c>
      <c r="J63" s="33">
        <v>269233.53019003861</v>
      </c>
      <c r="K63" s="33">
        <v>283403.71598951449</v>
      </c>
      <c r="L63" s="33">
        <v>1084019.2136598923</v>
      </c>
    </row>
    <row r="64" spans="1:17" x14ac:dyDescent="0.25">
      <c r="A64" s="6" t="s">
        <v>27</v>
      </c>
      <c r="B64" s="8">
        <v>4</v>
      </c>
      <c r="C64" s="8" t="s">
        <v>38</v>
      </c>
      <c r="D64" s="33">
        <v>832394.69223851606</v>
      </c>
      <c r="E64" s="33">
        <v>2516982.4262769106</v>
      </c>
      <c r="F64" s="33">
        <v>37544.673802123754</v>
      </c>
      <c r="G64" s="33">
        <v>27369.811409118221</v>
      </c>
      <c r="H64" s="33">
        <v>3414291.6037266683</v>
      </c>
      <c r="I64" s="33">
        <v>512143.74055900017</v>
      </c>
      <c r="J64" s="33">
        <v>259486.16188322677</v>
      </c>
      <c r="K64" s="33">
        <v>273143.32829813339</v>
      </c>
      <c r="L64" s="33">
        <v>1044773.2307403602</v>
      </c>
    </row>
    <row r="65" spans="1:12" x14ac:dyDescent="0.25">
      <c r="A65" s="6" t="s">
        <v>28</v>
      </c>
      <c r="B65" s="8">
        <v>5</v>
      </c>
      <c r="C65" s="8" t="s">
        <v>38</v>
      </c>
      <c r="D65" s="33">
        <v>785307.24805349973</v>
      </c>
      <c r="E65" s="33">
        <v>2163286.0197979053</v>
      </c>
      <c r="F65" s="33">
        <v>37544.673802123754</v>
      </c>
      <c r="G65" s="33">
        <v>27369.811409118221</v>
      </c>
      <c r="H65" s="33">
        <v>3013507.7530626473</v>
      </c>
      <c r="I65" s="33">
        <v>452026.16295939701</v>
      </c>
      <c r="J65" s="33">
        <v>229026.58923276115</v>
      </c>
      <c r="K65" s="33">
        <v>241080.62024501173</v>
      </c>
      <c r="L65" s="33">
        <v>922133.37243716966</v>
      </c>
    </row>
    <row r="66" spans="1:12" x14ac:dyDescent="0.25">
      <c r="A66" s="6" t="s">
        <v>28</v>
      </c>
      <c r="B66" s="8">
        <v>6</v>
      </c>
      <c r="C66" s="8" t="s">
        <v>38</v>
      </c>
      <c r="D66" s="33">
        <v>740778.86120584095</v>
      </c>
      <c r="E66" s="33">
        <v>1828098.5795959109</v>
      </c>
      <c r="F66" s="33">
        <v>27368.712238823598</v>
      </c>
      <c r="G66" s="33">
        <v>43174.11906094908</v>
      </c>
      <c r="H66" s="33">
        <v>2639420.2721015243</v>
      </c>
      <c r="I66" s="33">
        <v>395913.04081522865</v>
      </c>
      <c r="J66" s="33">
        <v>200595.94067971583</v>
      </c>
      <c r="K66" s="33">
        <v>211153.62176812193</v>
      </c>
      <c r="L66" s="33">
        <v>807662.6032630665</v>
      </c>
    </row>
    <row r="67" spans="1:12" x14ac:dyDescent="0.25">
      <c r="A67" s="6" t="s">
        <v>28</v>
      </c>
      <c r="B67" s="8">
        <v>7</v>
      </c>
      <c r="C67" s="8" t="s">
        <v>38</v>
      </c>
      <c r="D67" s="33">
        <v>692243.74479254847</v>
      </c>
      <c r="E67" s="33">
        <v>1389867.6182387765</v>
      </c>
      <c r="F67" s="33">
        <v>27746.826820174221</v>
      </c>
      <c r="G67" s="33">
        <v>43769.589229234443</v>
      </c>
      <c r="H67" s="33">
        <v>2153627.7790807332</v>
      </c>
      <c r="I67" s="33">
        <v>323044.16686210997</v>
      </c>
      <c r="J67" s="33">
        <v>163675.71121013575</v>
      </c>
      <c r="K67" s="33">
        <v>172290.22232645869</v>
      </c>
      <c r="L67" s="33">
        <v>659010.10039870441</v>
      </c>
    </row>
    <row r="68" spans="1:12" x14ac:dyDescent="0.25">
      <c r="A68" s="6" t="s">
        <v>29</v>
      </c>
      <c r="B68" s="8">
        <v>8</v>
      </c>
      <c r="C68" s="8" t="s">
        <v>38</v>
      </c>
      <c r="D68" s="33">
        <v>652992.57624091464</v>
      </c>
      <c r="E68" s="33">
        <v>1087245.2390731859</v>
      </c>
      <c r="F68" s="33">
        <v>28270.504315547201</v>
      </c>
      <c r="G68" s="33">
        <v>44594.907839974556</v>
      </c>
      <c r="H68" s="33">
        <v>1813103.2274696224</v>
      </c>
      <c r="I68" s="33">
        <v>271965.48412044329</v>
      </c>
      <c r="J68" s="33">
        <v>137795.84528769128</v>
      </c>
      <c r="K68" s="33">
        <v>145048.25819756978</v>
      </c>
      <c r="L68" s="33">
        <v>554809.58760570444</v>
      </c>
    </row>
    <row r="69" spans="1:12" x14ac:dyDescent="0.25">
      <c r="A69" s="6" t="s">
        <v>30</v>
      </c>
      <c r="B69" s="8">
        <v>9</v>
      </c>
      <c r="C69" s="8" t="s">
        <v>38</v>
      </c>
      <c r="D69" s="33">
        <v>604561.88015343621</v>
      </c>
      <c r="E69" s="33">
        <v>835417.15930980712</v>
      </c>
      <c r="F69" s="33">
        <v>28270.504315547201</v>
      </c>
      <c r="G69" s="33">
        <v>44594.907839974556</v>
      </c>
      <c r="H69" s="33">
        <v>1512844.4516187652</v>
      </c>
      <c r="I69" s="33">
        <v>226926.66774281478</v>
      </c>
      <c r="J69" s="33">
        <v>114976.17832302614</v>
      </c>
      <c r="K69" s="33">
        <v>121027.55612950122</v>
      </c>
      <c r="L69" s="33">
        <v>462930.40219534218</v>
      </c>
    </row>
    <row r="70" spans="1:12" x14ac:dyDescent="0.25">
      <c r="A70" s="6" t="s">
        <v>31</v>
      </c>
      <c r="B70" s="8">
        <v>10</v>
      </c>
      <c r="C70" s="8" t="s">
        <v>38</v>
      </c>
      <c r="D70" s="33">
        <v>559821.87729010417</v>
      </c>
      <c r="E70" s="33">
        <v>631482.75572109199</v>
      </c>
      <c r="F70" s="33">
        <v>28270.504315547201</v>
      </c>
      <c r="G70" s="33">
        <v>44594.907839974556</v>
      </c>
      <c r="H70" s="33">
        <v>1264170.0451667178</v>
      </c>
      <c r="I70" s="33">
        <v>189625.50677500764</v>
      </c>
      <c r="J70" s="33">
        <v>96076.923432670548</v>
      </c>
      <c r="K70" s="33">
        <v>101133.60361333744</v>
      </c>
      <c r="L70" s="33">
        <v>386836.03382101568</v>
      </c>
    </row>
    <row r="71" spans="1:12" x14ac:dyDescent="0.25">
      <c r="A71" s="6" t="s">
        <v>32</v>
      </c>
      <c r="B71" s="8">
        <v>11</v>
      </c>
      <c r="C71" s="8" t="s">
        <v>38</v>
      </c>
      <c r="D71" s="33">
        <v>518387.19902729517</v>
      </c>
      <c r="E71" s="33">
        <v>477155.37091561407</v>
      </c>
      <c r="F71" s="33">
        <v>28270.504315547201</v>
      </c>
      <c r="G71" s="33">
        <v>44594.907839974556</v>
      </c>
      <c r="H71" s="33">
        <v>1068407.9820984311</v>
      </c>
      <c r="I71" s="33">
        <v>160261.19731476466</v>
      </c>
      <c r="J71" s="33">
        <v>81199.006639480751</v>
      </c>
      <c r="K71" s="33">
        <v>85472.638567874514</v>
      </c>
      <c r="L71" s="33">
        <v>326932.84252211993</v>
      </c>
    </row>
    <row r="72" spans="1:12" x14ac:dyDescent="0.25">
      <c r="A72" s="6" t="s">
        <v>33</v>
      </c>
      <c r="B72" s="8">
        <v>12</v>
      </c>
      <c r="C72" s="8" t="s">
        <v>38</v>
      </c>
      <c r="D72" s="33">
        <v>479988.19664560433</v>
      </c>
      <c r="E72" s="33">
        <v>352200.54248456471</v>
      </c>
      <c r="F72" s="33">
        <v>105203.78723904159</v>
      </c>
      <c r="G72" s="33">
        <v>73675.814605361171</v>
      </c>
      <c r="H72" s="33">
        <v>1011068.3409745718</v>
      </c>
      <c r="I72" s="33">
        <v>151660.25114618579</v>
      </c>
      <c r="J72" s="33">
        <v>76841.193914067466</v>
      </c>
      <c r="K72" s="33">
        <v>80885.46727796577</v>
      </c>
      <c r="L72" s="33">
        <v>309386.912338219</v>
      </c>
    </row>
    <row r="73" spans="1:12" x14ac:dyDescent="0.25">
      <c r="A73" s="6" t="s">
        <v>33</v>
      </c>
      <c r="B73" s="8">
        <v>13</v>
      </c>
      <c r="C73" s="8" t="s">
        <v>38</v>
      </c>
      <c r="D73" s="33">
        <v>444416.88242584886</v>
      </c>
      <c r="E73" s="33">
        <v>262089.93363398718</v>
      </c>
      <c r="F73" s="33">
        <v>102094.70554853404</v>
      </c>
      <c r="G73" s="33">
        <v>73675.814605361171</v>
      </c>
      <c r="H73" s="33">
        <v>882277.33621373121</v>
      </c>
      <c r="I73" s="33">
        <v>132341.60043205967</v>
      </c>
      <c r="J73" s="33">
        <v>67053.077552243572</v>
      </c>
      <c r="K73" s="33">
        <v>70582.186897098523</v>
      </c>
      <c r="L73" s="33">
        <v>269976.86488140171</v>
      </c>
    </row>
    <row r="74" spans="1:12" x14ac:dyDescent="0.25">
      <c r="A74" s="6" t="s">
        <v>40</v>
      </c>
      <c r="B74" s="8">
        <v>14</v>
      </c>
      <c r="C74" s="8" t="s">
        <v>38</v>
      </c>
      <c r="D74" s="33">
        <v>411429.8162092336</v>
      </c>
      <c r="E74" s="33">
        <v>197977.52868916505</v>
      </c>
      <c r="F74" s="33">
        <v>101276.98082772414</v>
      </c>
      <c r="G74" s="33">
        <v>73675.814605361171</v>
      </c>
      <c r="H74" s="33">
        <v>784360.14033148414</v>
      </c>
      <c r="I74" s="33">
        <v>117654.02104972258</v>
      </c>
      <c r="J74" s="33">
        <v>59611.370665192786</v>
      </c>
      <c r="K74" s="33">
        <v>62748.811226518716</v>
      </c>
      <c r="L74" s="33">
        <v>240014.20294143408</v>
      </c>
    </row>
  </sheetData>
  <mergeCells count="7">
    <mergeCell ref="A59:J59"/>
    <mergeCell ref="A6:Q6"/>
    <mergeCell ref="A9:C9"/>
    <mergeCell ref="A28:F28"/>
    <mergeCell ref="A40:B40"/>
    <mergeCell ref="A57:J57"/>
    <mergeCell ref="A58:J58"/>
  </mergeCells>
  <pageMargins left="0.7" right="0.7" top="0.75" bottom="0.75" header="0.3" footer="0.3"/>
  <pageSetup paperSize="2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"/>
  <sheetViews>
    <sheetView tabSelected="1" workbookViewId="0">
      <selection activeCell="K12" sqref="K12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4" width="12.85546875" customWidth="1"/>
    <col min="15" max="15" width="13.28515625" customWidth="1"/>
    <col min="16" max="16" width="2.140625" customWidth="1"/>
  </cols>
  <sheetData>
    <row r="1" spans="1:20" s="3" customFormat="1" ht="12" x14ac:dyDescent="0.2">
      <c r="A1" s="3" t="s">
        <v>20</v>
      </c>
    </row>
    <row r="2" spans="1:20" s="3" customFormat="1" ht="12" x14ac:dyDescent="0.2">
      <c r="A2" s="3" t="s">
        <v>61</v>
      </c>
    </row>
    <row r="3" spans="1:20" s="3" customFormat="1" ht="12" x14ac:dyDescent="0.2">
      <c r="A3" s="3" t="s">
        <v>62</v>
      </c>
    </row>
    <row r="4" spans="1:20" s="3" customFormat="1" ht="12" x14ac:dyDescent="0.2">
      <c r="A4" s="3" t="s">
        <v>21</v>
      </c>
    </row>
    <row r="5" spans="1:20" s="1" customFormat="1" ht="12" x14ac:dyDescent="0.2"/>
    <row r="6" spans="1:20" s="1" customFormat="1" ht="26.25" customHeight="1" x14ac:dyDescent="0.2">
      <c r="A6" s="39" t="s">
        <v>75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20" x14ac:dyDescent="0.25">
      <c r="A7" s="3" t="s">
        <v>76</v>
      </c>
    </row>
    <row r="9" spans="1:20" x14ac:dyDescent="0.25">
      <c r="A9" s="41" t="s">
        <v>34</v>
      </c>
      <c r="B9" s="43"/>
      <c r="C9" s="4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0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 t="s">
        <v>11</v>
      </c>
      <c r="P10" s="20"/>
      <c r="Q10" s="13" t="s">
        <v>55</v>
      </c>
      <c r="R10" s="13" t="s">
        <v>54</v>
      </c>
      <c r="S10" s="13" t="s">
        <v>56</v>
      </c>
      <c r="T10" s="14" t="s">
        <v>70</v>
      </c>
    </row>
    <row r="11" spans="1:20" x14ac:dyDescent="0.25">
      <c r="A11" s="6" t="s">
        <v>25</v>
      </c>
      <c r="B11" s="8">
        <v>1</v>
      </c>
      <c r="C11" s="8" t="s">
        <v>52</v>
      </c>
      <c r="D11" s="34">
        <f>+'DIC 2025 A MAYO 2026'!D11*1.014</f>
        <v>897774.31531555951</v>
      </c>
      <c r="E11" s="34">
        <f>+'DIC 2025 A MAYO 2026'!E11*1.014</f>
        <v>193021.31640474862</v>
      </c>
      <c r="F11" s="34">
        <f>+'DIC 2025 A MAYO 2026'!F11*1.014</f>
        <v>3334455.6043730103</v>
      </c>
      <c r="G11" s="34">
        <f>+'DIC 2025 A MAYO 2026'!G11*1.014</f>
        <v>27752.988768845877</v>
      </c>
      <c r="H11" s="34">
        <f>+'DIC 2025 A MAYO 2026'!H11*1.014</f>
        <v>135012.67059635426</v>
      </c>
      <c r="I11" s="34">
        <f>+'DIC 2025 A MAYO 2026'!I11*1.014</f>
        <v>298030.78705565113</v>
      </c>
      <c r="J11" s="34">
        <f>+'DIC 2025 A MAYO 2026'!J11*1.014</f>
        <v>0</v>
      </c>
      <c r="K11" s="34">
        <f>+'DIC 2025 A MAYO 2026'!K11*1.014</f>
        <v>4232229.9196885685</v>
      </c>
      <c r="L11" s="34">
        <f>+'DIC 2025 A MAYO 2026'!L11*1.014</f>
        <v>0</v>
      </c>
      <c r="M11" s="34">
        <f>+'DIC 2025 A MAYO 2026'!M11*1.014</f>
        <v>0</v>
      </c>
      <c r="N11" s="34">
        <f>+'DIC 2025 A MAYO 2026'!N11*1.014</f>
        <v>0</v>
      </c>
      <c r="O11" s="34">
        <f>+'DIC 2025 A MAYO 2026'!O11*1.014</f>
        <v>9118277.6022027396</v>
      </c>
      <c r="P11" s="37"/>
      <c r="Q11" s="34">
        <f>+'DIC 2025 A MAYO 2026'!Q11*1.014</f>
        <v>0</v>
      </c>
      <c r="R11" s="34">
        <f>+'DIC 2025 A MAYO 2026'!R11*1.014</f>
        <v>0</v>
      </c>
      <c r="S11" s="34">
        <f>+'DIC 2025 A MAYO 2026'!S11*1.014</f>
        <v>0</v>
      </c>
      <c r="T11" s="34">
        <f>+'DIC 2025 A MAYO 2026'!T11*1.014</f>
        <v>17955.486306311195</v>
      </c>
    </row>
    <row r="12" spans="1:20" x14ac:dyDescent="0.25">
      <c r="A12" s="6" t="s">
        <v>26</v>
      </c>
      <c r="B12" s="8">
        <v>3</v>
      </c>
      <c r="C12" s="8" t="s">
        <v>52</v>
      </c>
      <c r="D12" s="34">
        <f>+'DIC 2025 A MAYO 2026'!D12*1.014</f>
        <v>894666.44168229646</v>
      </c>
      <c r="E12" s="34">
        <f>+'DIC 2025 A MAYO 2026'!E12*1.014</f>
        <v>192353.86134775335</v>
      </c>
      <c r="F12" s="34">
        <f>+'DIC 2025 A MAYO 2026'!F12*1.014</f>
        <v>2630561.9536309023</v>
      </c>
      <c r="G12" s="34">
        <f>+'DIC 2025 A MAYO 2026'!G12*1.014</f>
        <v>27752.988768845877</v>
      </c>
      <c r="H12" s="34">
        <f>+'DIC 2025 A MAYO 2026'!H12*1.014</f>
        <v>139843.93854776581</v>
      </c>
      <c r="I12" s="34">
        <f>+'DIC 2025 A MAYO 2026'!I12*1.014</f>
        <v>307398.21329596848</v>
      </c>
      <c r="J12" s="34">
        <f>+'DIC 2025 A MAYO 2026'!J12*1.014</f>
        <v>38070.299235353486</v>
      </c>
      <c r="K12" s="34">
        <f>+'DIC 2025 A MAYO 2026'!K12*1.014</f>
        <v>0</v>
      </c>
      <c r="L12" s="34">
        <f>+'DIC 2025 A MAYO 2026'!L12*1.014</f>
        <v>1057569.280929677</v>
      </c>
      <c r="M12" s="34">
        <f>+'DIC 2025 A MAYO 2026'!M12*1.014</f>
        <v>705045.80302907829</v>
      </c>
      <c r="N12" s="34">
        <f>+'DIC 2025 A MAYO 2026'!N12*1.014</f>
        <v>0</v>
      </c>
      <c r="O12" s="34">
        <f>+'DIC 2025 A MAYO 2026'!O12*1.014</f>
        <v>5993262.7804676406</v>
      </c>
      <c r="P12" s="37"/>
      <c r="Q12" s="34">
        <f>+'DIC 2025 A MAYO 2026'!Q12*1.014</f>
        <v>23192.292074428944</v>
      </c>
      <c r="R12" s="34">
        <f>+'DIC 2025 A MAYO 2026'!R12*1.014</f>
        <v>27830.750489314727</v>
      </c>
      <c r="S12" s="34">
        <f>+'DIC 2025 A MAYO 2026'!S12*1.014</f>
        <v>9276.9168297715769</v>
      </c>
      <c r="T12" s="34">
        <f>+'DIC 2025 A MAYO 2026'!T12*1.014</f>
        <v>17893.32883364593</v>
      </c>
    </row>
    <row r="13" spans="1:20" x14ac:dyDescent="0.25">
      <c r="A13" s="6" t="s">
        <v>27</v>
      </c>
      <c r="B13" s="8">
        <v>3</v>
      </c>
      <c r="C13" s="8" t="s">
        <v>52</v>
      </c>
      <c r="D13" s="34">
        <f>+'DIC 2025 A MAYO 2026'!D13*1.014</f>
        <v>894666.44168229646</v>
      </c>
      <c r="E13" s="34">
        <f>+'DIC 2025 A MAYO 2026'!E13*1.014</f>
        <v>192353.86134775335</v>
      </c>
      <c r="F13" s="34">
        <f>+'DIC 2025 A MAYO 2026'!F13*1.014</f>
        <v>2630561.9536309023</v>
      </c>
      <c r="G13" s="34">
        <f>+'DIC 2025 A MAYO 2026'!G13*1.014</f>
        <v>27752.988768845877</v>
      </c>
      <c r="H13" s="34">
        <f>+'DIC 2025 A MAYO 2026'!H13*1.014</f>
        <v>139843.93854776581</v>
      </c>
      <c r="I13" s="34">
        <f>+'DIC 2025 A MAYO 2026'!I13*1.014</f>
        <v>307398.21329596848</v>
      </c>
      <c r="J13" s="34">
        <f>+'DIC 2025 A MAYO 2026'!J13*1.014</f>
        <v>38070.299235353486</v>
      </c>
      <c r="K13" s="34">
        <f>+'DIC 2025 A MAYO 2026'!K13*1.014</f>
        <v>0</v>
      </c>
      <c r="L13" s="34">
        <f>+'DIC 2025 A MAYO 2026'!L13*1.014</f>
        <v>0</v>
      </c>
      <c r="M13" s="34">
        <f>+'DIC 2025 A MAYO 2026'!M13*1.014</f>
        <v>0</v>
      </c>
      <c r="N13" s="34">
        <f>+'DIC 2025 A MAYO 2026'!N13*1.014</f>
        <v>715740.06997855194</v>
      </c>
      <c r="O13" s="34">
        <f>+'DIC 2025 A MAYO 2026'!O13*1.014</f>
        <v>4946387.7664874382</v>
      </c>
      <c r="P13" s="37"/>
      <c r="Q13" s="34">
        <f>+'DIC 2025 A MAYO 2026'!Q13*1.014</f>
        <v>23192.292074428944</v>
      </c>
      <c r="R13" s="34">
        <f>+'DIC 2025 A MAYO 2026'!R13*1.014</f>
        <v>27830.750489314727</v>
      </c>
      <c r="S13" s="34">
        <f>+'DIC 2025 A MAYO 2026'!S13*1.014</f>
        <v>9276.9168297715769</v>
      </c>
      <c r="T13" s="34">
        <f>+'DIC 2025 A MAYO 2026'!T13*1.014</f>
        <v>17893.32883364593</v>
      </c>
    </row>
    <row r="14" spans="1:20" x14ac:dyDescent="0.25">
      <c r="A14" s="6" t="s">
        <v>27</v>
      </c>
      <c r="B14" s="8">
        <v>4</v>
      </c>
      <c r="C14" s="8" t="s">
        <v>52</v>
      </c>
      <c r="D14" s="34">
        <f>+'DIC 2025 A MAYO 2026'!D14*1.014</f>
        <v>844048.21792985534</v>
      </c>
      <c r="E14" s="34">
        <f>+'DIC 2025 A MAYO 2026'!E14*1.014</f>
        <v>181470.53977073677</v>
      </c>
      <c r="F14" s="34">
        <f>+'DIC 2025 A MAYO 2026'!F14*1.014</f>
        <v>2552220.1802447876</v>
      </c>
      <c r="G14" s="34">
        <f>+'DIC 2025 A MAYO 2026'!G14*1.014</f>
        <v>27752.988768845877</v>
      </c>
      <c r="H14" s="34">
        <f>+'DIC 2025 A MAYO 2026'!H14*1.014</f>
        <v>143539.72596180197</v>
      </c>
      <c r="I14" s="34">
        <f>+'DIC 2025 A MAYO 2026'!I14*1.014</f>
        <v>314548.85875113582</v>
      </c>
      <c r="J14" s="34">
        <f>+'DIC 2025 A MAYO 2026'!J14*1.014</f>
        <v>38070.299235353486</v>
      </c>
      <c r="K14" s="34">
        <f>+'DIC 2025 A MAYO 2026'!K14*1.014</f>
        <v>0</v>
      </c>
      <c r="L14" s="34">
        <f>+'DIC 2025 A MAYO 2026'!L14*1.014</f>
        <v>0</v>
      </c>
      <c r="M14" s="34">
        <f>+'DIC 2025 A MAYO 2026'!M14*1.014</f>
        <v>0</v>
      </c>
      <c r="N14" s="34">
        <f>+'DIC 2025 A MAYO 2026'!N14*1.014</f>
        <v>675232.81048328825</v>
      </c>
      <c r="O14" s="34">
        <f>+'DIC 2025 A MAYO 2026'!O14*1.014</f>
        <v>4776883.6211458053</v>
      </c>
      <c r="P14" s="37"/>
      <c r="Q14" s="34">
        <f>+'DIC 2025 A MAYO 2026'!Q14*1.014</f>
        <v>22343.871040622646</v>
      </c>
      <c r="R14" s="34">
        <f>+'DIC 2025 A MAYO 2026'!R14*1.014</f>
        <v>26812.64524874718</v>
      </c>
      <c r="S14" s="34">
        <f>+'DIC 2025 A MAYO 2026'!S14*1.014</f>
        <v>8937.5484162490557</v>
      </c>
      <c r="T14" s="34">
        <f>+'DIC 2025 A MAYO 2026'!T14*1.014</f>
        <v>16880.964358597106</v>
      </c>
    </row>
    <row r="15" spans="1:20" x14ac:dyDescent="0.25">
      <c r="A15" s="6" t="s">
        <v>28</v>
      </c>
      <c r="B15" s="8">
        <v>5</v>
      </c>
      <c r="C15" s="8" t="s">
        <v>52</v>
      </c>
      <c r="D15" s="34">
        <f>+'DIC 2025 A MAYO 2026'!D15*1.014</f>
        <v>796301.54952624871</v>
      </c>
      <c r="E15" s="34">
        <f>+'DIC 2025 A MAYO 2026'!E15*1.014</f>
        <v>171205.10404959146</v>
      </c>
      <c r="F15" s="34">
        <f>+'DIC 2025 A MAYO 2026'!F15*1.014</f>
        <v>2193572.024075076</v>
      </c>
      <c r="G15" s="34">
        <f>+'DIC 2025 A MAYO 2026'!G15*1.014</f>
        <v>27752.988768845877</v>
      </c>
      <c r="H15" s="34">
        <f>+'DIC 2025 A MAYO 2026'!H15*1.014</f>
        <v>147294.30475391538</v>
      </c>
      <c r="I15" s="34">
        <f>+'DIC 2025 A MAYO 2026'!I15*1.014</f>
        <v>321728.32350928208</v>
      </c>
      <c r="J15" s="34">
        <f>+'DIC 2025 A MAYO 2026'!J15*1.014</f>
        <v>38070.299235353486</v>
      </c>
      <c r="K15" s="34">
        <f>+'DIC 2025 A MAYO 2026'!K15*1.014</f>
        <v>0</v>
      </c>
      <c r="L15" s="34">
        <f>+'DIC 2025 A MAYO 2026'!L15*1.014</f>
        <v>0</v>
      </c>
      <c r="M15" s="34">
        <f>+'DIC 2025 A MAYO 2026'!M15*1.014</f>
        <v>0</v>
      </c>
      <c r="N15" s="34">
        <f>+'DIC 2025 A MAYO 2026'!N15*1.014</f>
        <v>673046.00177323632</v>
      </c>
      <c r="O15" s="34">
        <f>+'DIC 2025 A MAYO 2026'!O15*1.014</f>
        <v>4368970.5956915487</v>
      </c>
      <c r="P15" s="37"/>
      <c r="Q15" s="34">
        <f>+'DIC 2025 A MAYO 2026'!Q15*1.014</f>
        <v>19670.220878956083</v>
      </c>
      <c r="R15" s="34">
        <f>+'DIC 2025 A MAYO 2026'!R15*1.014</f>
        <v>23604.265054747295</v>
      </c>
      <c r="S15" s="34">
        <f>+'DIC 2025 A MAYO 2026'!S15*1.014</f>
        <v>7868.0883515824316</v>
      </c>
      <c r="T15" s="34">
        <f>+'DIC 2025 A MAYO 2026'!T15*1.014</f>
        <v>15926.030990524974</v>
      </c>
    </row>
    <row r="16" spans="1:20" x14ac:dyDescent="0.25">
      <c r="A16" s="6" t="s">
        <v>28</v>
      </c>
      <c r="B16" s="8">
        <v>6</v>
      </c>
      <c r="C16" s="8" t="s">
        <v>52</v>
      </c>
      <c r="D16" s="34">
        <f>+'DIC 2025 A MAYO 2026'!D16*1.014</f>
        <v>751149.76526272274</v>
      </c>
      <c r="E16" s="34">
        <f>+'DIC 2025 A MAYO 2026'!E16*1.014</f>
        <v>161497.19953148538</v>
      </c>
      <c r="F16" s="34">
        <f>+'DIC 2025 A MAYO 2026'!F16*1.014</f>
        <v>1853691.9597102536</v>
      </c>
      <c r="G16" s="34">
        <f>+'DIC 2025 A MAYO 2026'!G16*1.014</f>
        <v>27751.874210167131</v>
      </c>
      <c r="H16" s="34">
        <f>+'DIC 2025 A MAYO 2026'!H16*1.014</f>
        <v>137040.27574473378</v>
      </c>
      <c r="I16" s="34">
        <f>+'DIC 2025 A MAYO 2026'!I16*1.014</f>
        <v>359608.79852897365</v>
      </c>
      <c r="J16" s="34">
        <f>+'DIC 2025 A MAYO 2026'!J16*1.014</f>
        <v>43778.556727802366</v>
      </c>
      <c r="K16" s="34">
        <f>+'DIC 2025 A MAYO 2026'!K16*1.014</f>
        <v>0</v>
      </c>
      <c r="L16" s="34">
        <f>+'DIC 2025 A MAYO 2026'!L16*1.014</f>
        <v>0</v>
      </c>
      <c r="M16" s="34">
        <f>+'DIC 2025 A MAYO 2026'!M16*1.014</f>
        <v>0</v>
      </c>
      <c r="N16" s="34">
        <f>+'DIC 2025 A MAYO 2026'!N16*1.014</f>
        <v>600913.99320198316</v>
      </c>
      <c r="O16" s="34">
        <f>+'DIC 2025 A MAYO 2026'!O16*1.014</f>
        <v>3935432.4229181213</v>
      </c>
      <c r="P16" s="37"/>
      <c r="Q16" s="34">
        <f>+'DIC 2025 A MAYO 2026'!Q16*1.014</f>
        <v>17137.116611664314</v>
      </c>
      <c r="R16" s="34">
        <f>+'DIC 2025 A MAYO 2026'!R16*1.014</f>
        <v>20564.539933997185</v>
      </c>
      <c r="S16" s="34">
        <f>+'DIC 2025 A MAYO 2026'!S16*1.014</f>
        <v>6854.8466446657267</v>
      </c>
      <c r="T16" s="34">
        <f>+'DIC 2025 A MAYO 2026'!T16*1.014</f>
        <v>15022.995305254452</v>
      </c>
    </row>
    <row r="17" spans="1:20" x14ac:dyDescent="0.25">
      <c r="A17" s="6" t="s">
        <v>28</v>
      </c>
      <c r="B17" s="8">
        <v>7</v>
      </c>
      <c r="C17" s="8" t="s">
        <v>52</v>
      </c>
      <c r="D17" s="34">
        <f>+'DIC 2025 A MAYO 2026'!D17*1.014</f>
        <v>701935.15721964417</v>
      </c>
      <c r="E17" s="34">
        <f>+'DIC 2025 A MAYO 2026'!E17*1.014</f>
        <v>150916.0588022235</v>
      </c>
      <c r="F17" s="34">
        <f>+'DIC 2025 A MAYO 2026'!F17*1.014</f>
        <v>1409325.7648941192</v>
      </c>
      <c r="G17" s="34">
        <f>+'DIC 2025 A MAYO 2026'!G17*1.014</f>
        <v>28135.282395656661</v>
      </c>
      <c r="H17" s="34">
        <f>+'DIC 2025 A MAYO 2026'!H17*1.014</f>
        <v>103615.74368320766</v>
      </c>
      <c r="I17" s="34">
        <f>+'DIC 2025 A MAYO 2026'!I17*1.014</f>
        <v>251398.58179719219</v>
      </c>
      <c r="J17" s="34">
        <f>+'DIC 2025 A MAYO 2026'!J17*1.014</f>
        <v>44382.363478443724</v>
      </c>
      <c r="K17" s="34">
        <f>+'DIC 2025 A MAYO 2026'!K17*1.014</f>
        <v>0</v>
      </c>
      <c r="L17" s="34">
        <f>+'DIC 2025 A MAYO 2026'!L17*1.014</f>
        <v>0</v>
      </c>
      <c r="M17" s="34">
        <f>+'DIC 2025 A MAYO 2026'!M17*1.014</f>
        <v>0</v>
      </c>
      <c r="N17" s="34">
        <f>+'DIC 2025 A MAYO 2026'!N17*1.014</f>
        <v>555883.2750178444</v>
      </c>
      <c r="O17" s="34">
        <f>+'DIC 2025 A MAYO 2026'!O17*1.014</f>
        <v>3245592.2272883318</v>
      </c>
      <c r="P17" s="37"/>
      <c r="Q17" s="34">
        <f>+'DIC 2025 A MAYO 2026'!Q17*1.014</f>
        <v>13889.87448759055</v>
      </c>
      <c r="R17" s="34">
        <f>+'DIC 2025 A MAYO 2026'!R17*1.014</f>
        <v>16667.849385108664</v>
      </c>
      <c r="S17" s="34">
        <f>+'DIC 2025 A MAYO 2026'!S17*1.014</f>
        <v>5555.9497950362202</v>
      </c>
      <c r="T17" s="34">
        <f>+'DIC 2025 A MAYO 2026'!T17*1.014</f>
        <v>14038.703144392883</v>
      </c>
    </row>
    <row r="18" spans="1:20" x14ac:dyDescent="0.25">
      <c r="A18" s="6" t="s">
        <v>28</v>
      </c>
      <c r="B18" s="8">
        <v>8</v>
      </c>
      <c r="C18" s="8" t="s">
        <v>52</v>
      </c>
      <c r="D18" s="34">
        <f>+'DIC 2025 A MAYO 2026'!D18*1.014</f>
        <v>662134.4723082874</v>
      </c>
      <c r="E18" s="34">
        <f>+'DIC 2025 A MAYO 2026'!E18*1.014</f>
        <v>142358.91154628177</v>
      </c>
      <c r="F18" s="34">
        <f>+'DIC 2025 A MAYO 2026'!F18*1.014</f>
        <v>1102466.6724202107</v>
      </c>
      <c r="G18" s="34">
        <f>+'DIC 2025 A MAYO 2026'!G18*1.014</f>
        <v>28666.291375964862</v>
      </c>
      <c r="H18" s="34">
        <f>+'DIC 2025 A MAYO 2026'!H18*1.014</f>
        <v>80547.563486479034</v>
      </c>
      <c r="I18" s="34">
        <f>+'DIC 2025 A MAYO 2026'!I18*1.014</f>
        <v>195369.19933676068</v>
      </c>
      <c r="J18" s="34">
        <f>+'DIC 2025 A MAYO 2026'!J18*1.014</f>
        <v>45219.236549734203</v>
      </c>
      <c r="K18" s="34">
        <f>+'DIC 2025 A MAYO 2026'!K18*1.014</f>
        <v>0</v>
      </c>
      <c r="L18" s="34">
        <f>+'DIC 2025 A MAYO 2026'!L18*1.014</f>
        <v>0</v>
      </c>
      <c r="M18" s="34">
        <f>+'DIC 2025 A MAYO 2026'!M18*1.014</f>
        <v>0</v>
      </c>
      <c r="N18" s="34">
        <f>+'DIC 2025 A MAYO 2026'!N18*1.014</f>
        <v>507961.59912965092</v>
      </c>
      <c r="O18" s="34">
        <f>+'DIC 2025 A MAYO 2026'!O18*1.014</f>
        <v>2764723.9461533688</v>
      </c>
      <c r="P18" s="37"/>
      <c r="Q18" s="34">
        <f>+'DIC 2025 A MAYO 2026'!Q18*1.014</f>
        <v>11609.218057424328</v>
      </c>
      <c r="R18" s="34">
        <f>+'DIC 2025 A MAYO 2026'!R18*1.014</f>
        <v>13931.061668909193</v>
      </c>
      <c r="S18" s="34">
        <f>+'DIC 2025 A MAYO 2026'!S18*1.014</f>
        <v>4643.6872229697301</v>
      </c>
      <c r="T18" s="34">
        <f>+'DIC 2025 A MAYO 2026'!T18*1.014</f>
        <v>13242.689446165748</v>
      </c>
    </row>
    <row r="19" spans="1:20" x14ac:dyDescent="0.25">
      <c r="A19" s="6" t="s">
        <v>65</v>
      </c>
      <c r="B19" s="8">
        <v>9</v>
      </c>
      <c r="C19" s="8" t="s">
        <v>52</v>
      </c>
      <c r="D19" s="34">
        <f>+'DIC 2025 A MAYO 2026'!D19*1.014</f>
        <v>613025.74647558434</v>
      </c>
      <c r="E19" s="34">
        <f>+'DIC 2025 A MAYO 2026'!E19*1.014</f>
        <v>131800.53549225064</v>
      </c>
      <c r="F19" s="34">
        <f>+'DIC 2025 A MAYO 2026'!F19*1.014</f>
        <v>847112.99954014446</v>
      </c>
      <c r="G19" s="34">
        <f>+'DIC 2025 A MAYO 2026'!G19*1.014</f>
        <v>28666.291375964862</v>
      </c>
      <c r="H19" s="34">
        <f>+'DIC 2025 A MAYO 2026'!H19*1.014</f>
        <v>61398.037629906052</v>
      </c>
      <c r="I19" s="34">
        <f>+'DIC 2025 A MAYO 2026'!I19*1.014</f>
        <v>148950.8956093131</v>
      </c>
      <c r="J19" s="34">
        <f>+'DIC 2025 A MAYO 2026'!J19*1.014</f>
        <v>45219.236549734203</v>
      </c>
      <c r="K19" s="34">
        <f>+'DIC 2025 A MAYO 2026'!K19*1.014</f>
        <v>0</v>
      </c>
      <c r="L19" s="34">
        <f>+'DIC 2025 A MAYO 2026'!L19*1.014</f>
        <v>0</v>
      </c>
      <c r="M19" s="34">
        <f>+'DIC 2025 A MAYO 2026'!M19*1.014</f>
        <v>0</v>
      </c>
      <c r="N19" s="34">
        <f>+'DIC 2025 A MAYO 2026'!N19*1.014</f>
        <v>459683.84245766088</v>
      </c>
      <c r="O19" s="34">
        <f>+'DIC 2025 A MAYO 2026'!O19*1.014</f>
        <v>2335857.5851305593</v>
      </c>
      <c r="P19" s="37"/>
      <c r="Q19" s="34">
        <f>+'DIC 2025 A MAYO 2026'!Q19*1.014</f>
        <v>9606.1759606297965</v>
      </c>
      <c r="R19" s="34">
        <f>+'DIC 2025 A MAYO 2026'!R19*1.014</f>
        <v>11527.411152755756</v>
      </c>
      <c r="S19" s="34">
        <f>+'DIC 2025 A MAYO 2026'!S19*1.014</f>
        <v>3842.4703842519184</v>
      </c>
      <c r="T19" s="34">
        <f>+'DIC 2025 A MAYO 2026'!T19*1.014</f>
        <v>12260.514929511688</v>
      </c>
    </row>
    <row r="20" spans="1:20" x14ac:dyDescent="0.25">
      <c r="A20" s="6" t="s">
        <v>65</v>
      </c>
      <c r="B20" s="8">
        <v>10</v>
      </c>
      <c r="C20" s="8" t="s">
        <v>52</v>
      </c>
      <c r="D20" s="34">
        <f>+'DIC 2025 A MAYO 2026'!D20*1.014</f>
        <v>567659.38357216562</v>
      </c>
      <c r="E20" s="34">
        <f>+'DIC 2025 A MAYO 2026'!E20*1.014</f>
        <v>122046.76746801562</v>
      </c>
      <c r="F20" s="34">
        <f>+'DIC 2025 A MAYO 2026'!F20*1.014</f>
        <v>640323.51430118724</v>
      </c>
      <c r="G20" s="34">
        <f>+'DIC 2025 A MAYO 2026'!G20*1.014</f>
        <v>28666.291375964862</v>
      </c>
      <c r="H20" s="34">
        <f>+'DIC 2025 A MAYO 2026'!H20*1.014</f>
        <v>45918.429179891085</v>
      </c>
      <c r="I20" s="34">
        <f>+'DIC 2025 A MAYO 2026'!I20*1.014</f>
        <v>111318.48819209774</v>
      </c>
      <c r="J20" s="34">
        <f>+'DIC 2025 A MAYO 2026'!J20*1.014</f>
        <v>45219.236549734203</v>
      </c>
      <c r="K20" s="34">
        <f>+'DIC 2025 A MAYO 2026'!K20*1.014</f>
        <v>0</v>
      </c>
      <c r="L20" s="34">
        <f>+'DIC 2025 A MAYO 2026'!L20*1.014</f>
        <v>0</v>
      </c>
      <c r="M20" s="34">
        <f>+'DIC 2025 A MAYO 2026'!M20*1.014</f>
        <v>0</v>
      </c>
      <c r="N20" s="34">
        <f>+'DIC 2025 A MAYO 2026'!N20*1.014</f>
        <v>415996.60747478867</v>
      </c>
      <c r="O20" s="34">
        <f>+'DIC 2025 A MAYO 2026'!O20*1.014</f>
        <v>1977148.7181138454</v>
      </c>
      <c r="P20" s="37"/>
      <c r="Q20" s="34">
        <f>+'DIC 2025 A MAYO 2026'!Q20*1.014</f>
        <v>7947.2559070615307</v>
      </c>
      <c r="R20" s="34">
        <f>+'DIC 2025 A MAYO 2026'!R20*1.014</f>
        <v>9536.7070884738368</v>
      </c>
      <c r="S20" s="34">
        <f>+'DIC 2025 A MAYO 2026'!S20*1.014</f>
        <v>3178.9023628246132</v>
      </c>
      <c r="T20" s="34">
        <f>+'DIC 2025 A MAYO 2026'!T20*1.014</f>
        <v>11353.187671443311</v>
      </c>
    </row>
    <row r="21" spans="1:20" x14ac:dyDescent="0.25">
      <c r="A21" s="6" t="s">
        <v>65</v>
      </c>
      <c r="B21" s="8">
        <v>11</v>
      </c>
      <c r="C21" s="8" t="s">
        <v>52</v>
      </c>
      <c r="D21" s="34">
        <f>+'DIC 2025 A MAYO 2026'!D21*1.014</f>
        <v>525644.61981367727</v>
      </c>
      <c r="E21" s="34">
        <f>+'DIC 2025 A MAYO 2026'!E21*1.014</f>
        <v>113013.59325994062</v>
      </c>
      <c r="F21" s="34">
        <f>+'DIC 2025 A MAYO 2026'!F21*1.014</f>
        <v>483835.5461084327</v>
      </c>
      <c r="G21" s="34">
        <f>+'DIC 2025 A MAYO 2026'!G21*1.014</f>
        <v>28666.291375964862</v>
      </c>
      <c r="H21" s="34">
        <f>+'DIC 2025 A MAYO 2026'!H21*1.014</f>
        <v>34181.922450536331</v>
      </c>
      <c r="I21" s="34">
        <f>+'DIC 2025 A MAYO 2026'!I21*1.014</f>
        <v>82970.927988681578</v>
      </c>
      <c r="J21" s="34">
        <f>+'DIC 2025 A MAYO 2026'!J21*1.014</f>
        <v>45219.236549734203</v>
      </c>
      <c r="K21" s="34">
        <f>+'DIC 2025 A MAYO 2026'!K21*1.014</f>
        <v>0</v>
      </c>
      <c r="L21" s="34">
        <f>+'DIC 2025 A MAYO 2026'!L21*1.014</f>
        <v>0</v>
      </c>
      <c r="M21" s="34">
        <f>+'DIC 2025 A MAYO 2026'!M21*1.014</f>
        <v>0</v>
      </c>
      <c r="N21" s="34">
        <f>+'DIC 2025 A MAYO 2026'!N21*1.014</f>
        <v>376474.91964473197</v>
      </c>
      <c r="O21" s="34">
        <f>+'DIC 2025 A MAYO 2026'!O21*1.014</f>
        <v>1690007.0571916997</v>
      </c>
      <c r="P21" s="37"/>
      <c r="Q21" s="34">
        <f>+'DIC 2025 A MAYO 2026'!Q21*1.014</f>
        <v>6641.3168810665129</v>
      </c>
      <c r="R21" s="34">
        <f>+'DIC 2025 A MAYO 2026'!R21*1.014</f>
        <v>7969.5802572798148</v>
      </c>
      <c r="S21" s="34">
        <f>+'DIC 2025 A MAYO 2026'!S21*1.014</f>
        <v>2656.5267524266055</v>
      </c>
      <c r="T21" s="34">
        <f>+'DIC 2025 A MAYO 2026'!T21*1.014</f>
        <v>10512.892396273548</v>
      </c>
    </row>
    <row r="22" spans="1:20" x14ac:dyDescent="0.25">
      <c r="A22" s="6" t="s">
        <v>65</v>
      </c>
      <c r="B22" s="8">
        <v>12</v>
      </c>
      <c r="C22" s="8" t="s">
        <v>52</v>
      </c>
      <c r="D22" s="34">
        <f>+'DIC 2025 A MAYO 2026'!D22*1.014</f>
        <v>486708.03139864281</v>
      </c>
      <c r="E22" s="34">
        <f>+'DIC 2025 A MAYO 2026'!E22*1.014</f>
        <v>104642.2267507082</v>
      </c>
      <c r="F22" s="34">
        <f>+'DIC 2025 A MAYO 2026'!F22*1.014</f>
        <v>357131.3500793486</v>
      </c>
      <c r="G22" s="34">
        <f>+'DIC 2025 A MAYO 2026'!G22*1.014</f>
        <v>106676.64026038817</v>
      </c>
      <c r="H22" s="34">
        <f>+'DIC 2025 A MAYO 2026'!H22*1.014</f>
        <v>27302.229394626258</v>
      </c>
      <c r="I22" s="34">
        <f>+'DIC 2025 A MAYO 2026'!I22*1.014</f>
        <v>70171.340632666135</v>
      </c>
      <c r="J22" s="34">
        <f>+'DIC 2025 A MAYO 2026'!J22*1.014</f>
        <v>74707.276009836234</v>
      </c>
      <c r="K22" s="34">
        <f>+'DIC 2025 A MAYO 2026'!K22*1.014</f>
        <v>0</v>
      </c>
      <c r="L22" s="34">
        <f>+'DIC 2025 A MAYO 2026'!L22*1.014</f>
        <v>0</v>
      </c>
      <c r="M22" s="34">
        <f>+'DIC 2025 A MAYO 2026'!M22*1.014</f>
        <v>0</v>
      </c>
      <c r="N22" s="34">
        <f>+'DIC 2025 A MAYO 2026'!N22*1.014</f>
        <v>340699.57070122613</v>
      </c>
      <c r="O22" s="34">
        <f>+'DIC 2025 A MAYO 2026'!O22*1.014</f>
        <v>1568038.6652274427</v>
      </c>
      <c r="P22" s="37"/>
      <c r="Q22" s="34">
        <f>+'DIC 2025 A MAYO 2026'!Q22*1.014</f>
        <v>5551.57487814468</v>
      </c>
      <c r="R22" s="34">
        <f>+'DIC 2025 A MAYO 2026'!R22*1.014</f>
        <v>6661.8898537736159</v>
      </c>
      <c r="S22" s="34">
        <f>+'DIC 2025 A MAYO 2026'!S22*1.014</f>
        <v>2220.6299512578726</v>
      </c>
      <c r="T22" s="34">
        <f>+'DIC 2025 A MAYO 2026'!T22*1.014</f>
        <v>9734.1606279728549</v>
      </c>
    </row>
    <row r="23" spans="1:20" x14ac:dyDescent="0.25">
      <c r="A23" s="6" t="s">
        <v>33</v>
      </c>
      <c r="B23" s="8">
        <v>11</v>
      </c>
      <c r="C23" s="8" t="s">
        <v>52</v>
      </c>
      <c r="D23" s="34">
        <f>+'DIC 2025 A MAYO 2026'!D23*1.014</f>
        <v>525644.61981367727</v>
      </c>
      <c r="E23" s="34">
        <f>+'DIC 2025 A MAYO 2026'!E23*1.014</f>
        <v>113013.59325994062</v>
      </c>
      <c r="F23" s="34">
        <f>+'DIC 2025 A MAYO 2026'!F23*1.014</f>
        <v>483835.5461084327</v>
      </c>
      <c r="G23" s="34">
        <f>+'DIC 2025 A MAYO 2026'!G23*1.014</f>
        <v>28666.291375964862</v>
      </c>
      <c r="H23" s="34">
        <f>+'DIC 2025 A MAYO 2026'!H23*1.014</f>
        <v>34181.922450536331</v>
      </c>
      <c r="I23" s="34">
        <f>+'DIC 2025 A MAYO 2026'!I23*1.014</f>
        <v>82970.927988681578</v>
      </c>
      <c r="J23" s="34">
        <f>+'DIC 2025 A MAYO 2026'!J23*1.014</f>
        <v>45219.236549734203</v>
      </c>
      <c r="K23" s="34">
        <f>+'DIC 2025 A MAYO 2026'!K23*1.014</f>
        <v>0</v>
      </c>
      <c r="L23" s="34">
        <f>+'DIC 2025 A MAYO 2026'!L23*1.014</f>
        <v>0</v>
      </c>
      <c r="M23" s="34">
        <f>+'DIC 2025 A MAYO 2026'!M23*1.014</f>
        <v>0</v>
      </c>
      <c r="N23" s="34">
        <f>+'DIC 2025 A MAYO 2026'!N23*1.014</f>
        <v>0</v>
      </c>
      <c r="O23" s="34">
        <f>+'DIC 2025 A MAYO 2026'!O23*1.014</f>
        <v>1313532.1375469675</v>
      </c>
      <c r="P23" s="37"/>
      <c r="Q23" s="34">
        <f>+'DIC 2025 A MAYO 2026'!Q23*1.014</f>
        <v>6641.3168810665129</v>
      </c>
      <c r="R23" s="34">
        <f>+'DIC 2025 A MAYO 2026'!R23*1.014</f>
        <v>7969.5802572798148</v>
      </c>
      <c r="S23" s="34">
        <f>+'DIC 2025 A MAYO 2026'!S23*1.014</f>
        <v>2656.5267524266055</v>
      </c>
      <c r="T23" s="34">
        <f>+'DIC 2025 A MAYO 2026'!T23*1.014</f>
        <v>10512.892396273548</v>
      </c>
    </row>
    <row r="24" spans="1:20" x14ac:dyDescent="0.25">
      <c r="A24" s="6" t="s">
        <v>33</v>
      </c>
      <c r="B24" s="8">
        <v>12</v>
      </c>
      <c r="C24" s="8" t="s">
        <v>52</v>
      </c>
      <c r="D24" s="34">
        <f>+'DIC 2025 A MAYO 2026'!D24*1.014</f>
        <v>486708.03139864281</v>
      </c>
      <c r="E24" s="34">
        <f>+'DIC 2025 A MAYO 2026'!E24*1.014</f>
        <v>104642.2267507082</v>
      </c>
      <c r="F24" s="34">
        <f>+'DIC 2025 A MAYO 2026'!F24*1.014</f>
        <v>357131.3500793486</v>
      </c>
      <c r="G24" s="34">
        <f>+'DIC 2025 A MAYO 2026'!G24*1.014</f>
        <v>106676.64026038817</v>
      </c>
      <c r="H24" s="34">
        <f>+'DIC 2025 A MAYO 2026'!H24*1.014</f>
        <v>27302.229394626258</v>
      </c>
      <c r="I24" s="34">
        <f>+'DIC 2025 A MAYO 2026'!I24*1.014</f>
        <v>70171.340632666135</v>
      </c>
      <c r="J24" s="34">
        <f>+'DIC 2025 A MAYO 2026'!J24*1.014</f>
        <v>74707.276009836234</v>
      </c>
      <c r="K24" s="34">
        <f>+'DIC 2025 A MAYO 2026'!K24*1.014</f>
        <v>0</v>
      </c>
      <c r="L24" s="34">
        <f>+'DIC 2025 A MAYO 2026'!L24*1.014</f>
        <v>0</v>
      </c>
      <c r="M24" s="34">
        <f>+'DIC 2025 A MAYO 2026'!M24*1.014</f>
        <v>0</v>
      </c>
      <c r="N24" s="34">
        <f>+'DIC 2025 A MAYO 2026'!N24*1.014</f>
        <v>0</v>
      </c>
      <c r="O24" s="34">
        <f>+'DIC 2025 A MAYO 2026'!O24*1.014</f>
        <v>1227339.0945262164</v>
      </c>
      <c r="P24" s="37"/>
      <c r="Q24" s="34">
        <f>+'DIC 2025 A MAYO 2026'!Q24*1.014</f>
        <v>5551.57487814468</v>
      </c>
      <c r="R24" s="34">
        <f>+'DIC 2025 A MAYO 2026'!R24*1.014</f>
        <v>6661.8898537736159</v>
      </c>
      <c r="S24" s="34">
        <f>+'DIC 2025 A MAYO 2026'!S24*1.014</f>
        <v>2220.6299512578726</v>
      </c>
      <c r="T24" s="34">
        <f>+'DIC 2025 A MAYO 2026'!T24*1.014</f>
        <v>9734.1606279728549</v>
      </c>
    </row>
    <row r="25" spans="1:20" x14ac:dyDescent="0.25">
      <c r="A25" s="6" t="s">
        <v>33</v>
      </c>
      <c r="B25" s="8">
        <v>13</v>
      </c>
      <c r="C25" s="8" t="s">
        <v>52</v>
      </c>
      <c r="D25" s="34">
        <f>+'DIC 2025 A MAYO 2026'!D25*1.014</f>
        <v>450638.71877981076</v>
      </c>
      <c r="E25" s="34">
        <f>+'DIC 2025 A MAYO 2026'!E25*1.014</f>
        <v>96887.324537659311</v>
      </c>
      <c r="F25" s="34">
        <f>+'DIC 2025 A MAYO 2026'!F25*1.014</f>
        <v>265759.19270486303</v>
      </c>
      <c r="G25" s="34">
        <f>+'DIC 2025 A MAYO 2026'!G25*1.014</f>
        <v>103524.03142621352</v>
      </c>
      <c r="H25" s="34">
        <f>+'DIC 2025 A MAYO 2026'!H25*1.014</f>
        <v>19701.164058305785</v>
      </c>
      <c r="I25" s="34">
        <f>+'DIC 2025 A MAYO 2026'!I25*1.014</f>
        <v>51805.961169583112</v>
      </c>
      <c r="J25" s="34">
        <f>+'DIC 2025 A MAYO 2026'!J25*1.014</f>
        <v>74707.276009836234</v>
      </c>
      <c r="K25" s="34">
        <f>+'DIC 2025 A MAYO 2026'!K25*1.014</f>
        <v>0</v>
      </c>
      <c r="L25" s="34">
        <f>+'DIC 2025 A MAYO 2026'!L25*1.014</f>
        <v>0</v>
      </c>
      <c r="M25" s="34">
        <f>+'DIC 2025 A MAYO 2026'!M25*1.014</f>
        <v>0</v>
      </c>
      <c r="N25" s="34">
        <f>+'DIC 2025 A MAYO 2026'!N25*1.014</f>
        <v>0</v>
      </c>
      <c r="O25" s="34">
        <f>+'DIC 2025 A MAYO 2026'!O25*1.014</f>
        <v>1063023.6686862719</v>
      </c>
      <c r="P25" s="37"/>
      <c r="Q25" s="34">
        <f>+'DIC 2025 A MAYO 2026'!Q25*1.014</f>
        <v>4713.1441545044327</v>
      </c>
      <c r="R25" s="34">
        <f>+'DIC 2025 A MAYO 2026'!R25*1.014</f>
        <v>5655.7729854053187</v>
      </c>
      <c r="S25" s="34">
        <f>+'DIC 2025 A MAYO 2026'!S25*1.014</f>
        <v>1885.2576618017731</v>
      </c>
      <c r="T25" s="34">
        <f>+'DIC 2025 A MAYO 2026'!T25*1.014</f>
        <v>9012.7743755962183</v>
      </c>
    </row>
    <row r="26" spans="1:20" x14ac:dyDescent="0.25">
      <c r="A26" s="6" t="s">
        <v>33</v>
      </c>
      <c r="B26" s="8">
        <v>14</v>
      </c>
      <c r="C26" s="8" t="s">
        <v>52</v>
      </c>
      <c r="D26" s="34">
        <f>+'DIC 2025 A MAYO 2026'!D26*1.014</f>
        <v>417189.83363616286</v>
      </c>
      <c r="E26" s="34">
        <f>+'DIC 2025 A MAYO 2026'!E26*1.014</f>
        <v>89695.814231774988</v>
      </c>
      <c r="F26" s="34">
        <f>+'DIC 2025 A MAYO 2026'!F26*1.014</f>
        <v>200749.21409081336</v>
      </c>
      <c r="G26" s="34">
        <f>+'DIC 2025 A MAYO 2026'!G26*1.014</f>
        <v>102694.85855931228</v>
      </c>
      <c r="H26" s="34">
        <f>+'DIC 2025 A MAYO 2026'!H26*1.014</f>
        <v>14564.41592321343</v>
      </c>
      <c r="I26" s="34">
        <f>+'DIC 2025 A MAYO 2026'!I26*1.014</f>
        <v>39061.77879143459</v>
      </c>
      <c r="J26" s="34">
        <f>+'DIC 2025 A MAYO 2026'!J26*1.014</f>
        <v>74707.276009836234</v>
      </c>
      <c r="K26" s="34">
        <f>+'DIC 2025 A MAYO 2026'!K26*1.014</f>
        <v>0</v>
      </c>
      <c r="L26" s="34">
        <f>+'DIC 2025 A MAYO 2026'!L26*1.014</f>
        <v>0</v>
      </c>
      <c r="M26" s="34">
        <f>+'DIC 2025 A MAYO 2026'!M26*1.014</f>
        <v>0</v>
      </c>
      <c r="N26" s="34">
        <f>+'DIC 2025 A MAYO 2026'!N26*1.014</f>
        <v>0</v>
      </c>
      <c r="O26" s="34">
        <f>+'DIC 2025 A MAYO 2026'!O26*1.014</f>
        <v>938663.19124254794</v>
      </c>
      <c r="P26" s="37"/>
      <c r="Q26" s="34">
        <f>+'DIC 2025 A MAYO 2026'!Q26*1.014</f>
        <v>4065.3884718880017</v>
      </c>
      <c r="R26" s="34">
        <f>+'DIC 2025 A MAYO 2026'!R26*1.014</f>
        <v>4878.4661662656017</v>
      </c>
      <c r="S26" s="34">
        <f>+'DIC 2025 A MAYO 2026'!S26*1.014</f>
        <v>1626.1553887552009</v>
      </c>
      <c r="T26" s="34">
        <f>+'DIC 2025 A MAYO 2026'!T26*1.014</f>
        <v>8343.7966727232579</v>
      </c>
    </row>
    <row r="27" spans="1:20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20" x14ac:dyDescent="0.25">
      <c r="A28" s="41"/>
      <c r="B28" s="43"/>
      <c r="C28" s="43"/>
      <c r="D28" s="43"/>
      <c r="E28" s="43"/>
      <c r="F28" s="42"/>
      <c r="G28" s="1"/>
      <c r="H28" s="1"/>
      <c r="I28" s="1"/>
      <c r="J28" s="1"/>
      <c r="K28" s="1"/>
      <c r="L28" s="1"/>
      <c r="M28" s="1"/>
      <c r="N28" s="1"/>
      <c r="O28" s="22"/>
      <c r="P28" s="1"/>
      <c r="Q28" s="1"/>
    </row>
    <row r="29" spans="1:20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11</v>
      </c>
      <c r="M29" s="20"/>
      <c r="N29" s="20"/>
      <c r="O29" s="20"/>
      <c r="P29" s="20"/>
      <c r="Q29" s="20"/>
    </row>
    <row r="30" spans="1:20" x14ac:dyDescent="0.25">
      <c r="A30" s="6" t="s">
        <v>53</v>
      </c>
      <c r="B30" s="8">
        <v>8</v>
      </c>
      <c r="C30" s="8" t="s">
        <v>52</v>
      </c>
      <c r="D30" s="34">
        <f>+'DIC 2025 A MAYO 2026'!D30*1.014</f>
        <v>662134.4723082874</v>
      </c>
      <c r="E30" s="34">
        <f>+'DIC 2025 A MAYO 2026'!E30*1.014</f>
        <v>142358.91154628177</v>
      </c>
      <c r="F30" s="34">
        <f>+'DIC 2025 A MAYO 2026'!F30*1.014</f>
        <v>1102466.6724202107</v>
      </c>
      <c r="G30" s="34">
        <f>+'DIC 2025 A MAYO 2026'!G30*1.014</f>
        <v>28666.291375964862</v>
      </c>
      <c r="H30" s="34">
        <f>+'DIC 2025 A MAYO 2026'!H30*1.014</f>
        <v>80547.563486479034</v>
      </c>
      <c r="I30" s="34">
        <f>+'DIC 2025 A MAYO 2026'!I30*1.014</f>
        <v>195369.19933676068</v>
      </c>
      <c r="J30" s="34">
        <f>+'DIC 2025 A MAYO 2026'!J30*1.014</f>
        <v>45219.236549734203</v>
      </c>
      <c r="K30" s="34">
        <f>+'DIC 2025 A MAYO 2026'!K30*1.014</f>
        <v>253981.81036919466</v>
      </c>
      <c r="L30" s="34">
        <f>+'DIC 2025 A MAYO 2026'!L30*1.014</f>
        <v>2510744.157392913</v>
      </c>
      <c r="M30" s="1"/>
      <c r="N30" s="1"/>
      <c r="O30" s="1"/>
      <c r="P30" s="1"/>
      <c r="Q30" s="1"/>
    </row>
    <row r="31" spans="1:20" x14ac:dyDescent="0.25">
      <c r="A31" s="6" t="s">
        <v>53</v>
      </c>
      <c r="B31" s="8">
        <v>9</v>
      </c>
      <c r="C31" s="8" t="s">
        <v>52</v>
      </c>
      <c r="D31" s="34">
        <f>+'DIC 2025 A MAYO 2026'!D31*1.014</f>
        <v>613025.74647558434</v>
      </c>
      <c r="E31" s="34">
        <f>+'DIC 2025 A MAYO 2026'!E31*1.014</f>
        <v>131800.53549225064</v>
      </c>
      <c r="F31" s="34">
        <f>+'DIC 2025 A MAYO 2026'!F31*1.014</f>
        <v>847112.99954014446</v>
      </c>
      <c r="G31" s="34">
        <f>+'DIC 2025 A MAYO 2026'!G31*1.014</f>
        <v>28666.291375964862</v>
      </c>
      <c r="H31" s="34">
        <f>+'DIC 2025 A MAYO 2026'!H31*1.014</f>
        <v>61398.037629906052</v>
      </c>
      <c r="I31" s="34">
        <f>+'DIC 2025 A MAYO 2026'!I31*1.014</f>
        <v>148950.8956093131</v>
      </c>
      <c r="J31" s="34">
        <f>+'DIC 2025 A MAYO 2026'!J31*1.014</f>
        <v>45219.236549734203</v>
      </c>
      <c r="K31" s="34">
        <f>+'DIC 2025 A MAYO 2026'!K31*1.014</f>
        <v>229839.83249682595</v>
      </c>
      <c r="L31" s="34">
        <f>+'DIC 2025 A MAYO 2026'!L31*1.014</f>
        <v>2106013.5751697239</v>
      </c>
      <c r="M31" s="1"/>
      <c r="N31" s="1"/>
      <c r="O31" s="1"/>
      <c r="P31" s="1"/>
      <c r="Q31" s="1"/>
    </row>
    <row r="32" spans="1:20" x14ac:dyDescent="0.25">
      <c r="A32" s="6" t="s">
        <v>32</v>
      </c>
      <c r="B32" s="8">
        <v>10</v>
      </c>
      <c r="C32" s="8" t="s">
        <v>52</v>
      </c>
      <c r="D32" s="34">
        <f>+'DIC 2025 A MAYO 2026'!D32*1.014</f>
        <v>567659.38357216562</v>
      </c>
      <c r="E32" s="34">
        <f>+'DIC 2025 A MAYO 2026'!E32*1.014</f>
        <v>122046.76746801562</v>
      </c>
      <c r="F32" s="34">
        <f>+'DIC 2025 A MAYO 2026'!F32*1.014</f>
        <v>640323.51430118724</v>
      </c>
      <c r="G32" s="34">
        <f>+'DIC 2025 A MAYO 2026'!G32*1.014</f>
        <v>28666.291375964862</v>
      </c>
      <c r="H32" s="34">
        <f>+'DIC 2025 A MAYO 2026'!H32*1.014</f>
        <v>45918.429179891085</v>
      </c>
      <c r="I32" s="34">
        <f>+'DIC 2025 A MAYO 2026'!I32*1.014</f>
        <v>111318.48819209774</v>
      </c>
      <c r="J32" s="34">
        <f>+'DIC 2025 A MAYO 2026'!J32*1.014</f>
        <v>45219.236549734203</v>
      </c>
      <c r="K32" s="34">
        <f>+'DIC 2025 A MAYO 2026'!K32*1.014</f>
        <v>207999.57751874151</v>
      </c>
      <c r="L32" s="34">
        <f>+'DIC 2025 A MAYO 2026'!L32*1.014</f>
        <v>1769151.6881577978</v>
      </c>
      <c r="M32" s="1"/>
      <c r="N32" s="1"/>
      <c r="O32" s="1"/>
      <c r="P32" s="1"/>
      <c r="Q32" s="1"/>
    </row>
    <row r="33" spans="1:17" x14ac:dyDescent="0.25">
      <c r="A33" s="6" t="s">
        <v>32</v>
      </c>
      <c r="B33" s="8">
        <v>11</v>
      </c>
      <c r="C33" s="8" t="s">
        <v>52</v>
      </c>
      <c r="D33" s="34">
        <f>+'DIC 2025 A MAYO 2026'!D33*1.014</f>
        <v>525644.61981367727</v>
      </c>
      <c r="E33" s="34">
        <f>+'DIC 2025 A MAYO 2026'!E33*1.014</f>
        <v>113013.59325994062</v>
      </c>
      <c r="F33" s="34">
        <f>+'DIC 2025 A MAYO 2026'!F33*1.014</f>
        <v>483835.5461084327</v>
      </c>
      <c r="G33" s="34">
        <f>+'DIC 2025 A MAYO 2026'!G33*1.014</f>
        <v>28666.291375964862</v>
      </c>
      <c r="H33" s="34">
        <f>+'DIC 2025 A MAYO 2026'!H33*1.014</f>
        <v>34181.922450536331</v>
      </c>
      <c r="I33" s="34">
        <f>+'DIC 2025 A MAYO 2026'!I33*1.014</f>
        <v>82970.927988681578</v>
      </c>
      <c r="J33" s="34">
        <f>+'DIC 2025 A MAYO 2026'!J33*1.014</f>
        <v>45219.236549734203</v>
      </c>
      <c r="K33" s="34">
        <f>+'DIC 2025 A MAYO 2026'!K33*1.014</f>
        <v>188236.85991784453</v>
      </c>
      <c r="L33" s="34">
        <f>+'DIC 2025 A MAYO 2026'!L33*1.014</f>
        <v>1501768.9974648124</v>
      </c>
      <c r="M33" s="1"/>
      <c r="N33" s="1"/>
      <c r="O33" s="1"/>
      <c r="P33" s="1"/>
      <c r="Q33" s="1"/>
    </row>
    <row r="34" spans="1:17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11</v>
      </c>
      <c r="L37" s="20"/>
      <c r="M37" s="20"/>
      <c r="N37" s="20"/>
      <c r="O37" s="20"/>
      <c r="P37" s="20"/>
      <c r="Q37" s="20"/>
    </row>
    <row r="38" spans="1:17" x14ac:dyDescent="0.25">
      <c r="A38" s="6" t="s">
        <v>41</v>
      </c>
      <c r="B38" s="8">
        <v>14</v>
      </c>
      <c r="C38" s="8" t="s">
        <v>52</v>
      </c>
      <c r="D38" s="34">
        <f>+'DIC 2025 A MAYO 2026'!D38*1.014</f>
        <v>417189.83363616286</v>
      </c>
      <c r="E38" s="34">
        <f>+'DIC 2025 A MAYO 2026'!E38*1.014</f>
        <v>83437.96672723259</v>
      </c>
      <c r="F38" s="34">
        <f>+'DIC 2025 A MAYO 2026'!F38*1.014</f>
        <v>200749.21409081336</v>
      </c>
      <c r="G38" s="34">
        <f>+'DIC 2025 A MAYO 2026'!G38*1.014</f>
        <v>102694.85855931228</v>
      </c>
      <c r="H38" s="34">
        <f>+'DIC 2025 A MAYO 2026'!H38*1.014</f>
        <v>14564.41592321343</v>
      </c>
      <c r="I38" s="34">
        <f>+'DIC 2025 A MAYO 2026'!I38*1.014</f>
        <v>39061.77879143459</v>
      </c>
      <c r="J38" s="34">
        <f>+'DIC 2025 A MAYO 2026'!J38*1.014</f>
        <v>74707.276009836234</v>
      </c>
      <c r="K38" s="34">
        <f>+'DIC 2025 A MAYO 2026'!K38*1.014</f>
        <v>932405.34373800526</v>
      </c>
      <c r="L38" s="1"/>
      <c r="M38" s="1"/>
      <c r="N38" s="1"/>
      <c r="O38" s="1"/>
      <c r="P38" s="1"/>
      <c r="Q38" s="1"/>
    </row>
    <row r="39" spans="1:17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41" t="s">
        <v>42</v>
      </c>
      <c r="B40" s="42"/>
      <c r="C40" s="36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36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27" t="s">
        <v>50</v>
      </c>
      <c r="O41" s="19"/>
      <c r="P41" s="19"/>
      <c r="Q41" s="19"/>
    </row>
    <row r="42" spans="1:17" x14ac:dyDescent="0.25">
      <c r="A42" s="7" t="s">
        <v>51</v>
      </c>
      <c r="B42" s="8">
        <v>33</v>
      </c>
      <c r="C42" s="8" t="s">
        <v>52</v>
      </c>
      <c r="D42" s="34">
        <f>+'DIC 2025 A MAYO 2026'!D42*1.014</f>
        <v>233114.36395191718</v>
      </c>
      <c r="E42" s="34">
        <f>+'DIC 2025 A MAYO 2026'!E42*1.014</f>
        <v>137828.71953711318</v>
      </c>
      <c r="F42" s="34">
        <f>+'DIC 2025 A MAYO 2026'!F42*1.014</f>
        <v>27752.650625754337</v>
      </c>
      <c r="G42" s="34">
        <f>+'DIC 2025 A MAYO 2026'!G42*1.014</f>
        <v>0</v>
      </c>
      <c r="H42" s="34">
        <f>+'DIC 2025 A MAYO 2026'!H42*1.014</f>
        <v>81662.705760889658</v>
      </c>
      <c r="I42" s="34">
        <f>+'DIC 2025 A MAYO 2026'!I42*1.014</f>
        <v>74596.487481104268</v>
      </c>
      <c r="J42" s="34">
        <f>+'DIC 2025 A MAYO 2026'!J42*1.014</f>
        <v>427453.75761319796</v>
      </c>
      <c r="K42" s="34">
        <f>+'DIC 2025 A MAYO 2026'!K42*1.014</f>
        <v>696598.0697169879</v>
      </c>
      <c r="L42" s="34">
        <f>+'DIC 2025 A MAYO 2026'!L42*1.014</f>
        <v>407949.79634238873</v>
      </c>
      <c r="M42" s="34">
        <f>+'DIC 2025 A MAYO 2026'!M42*1.014</f>
        <v>477765.99464983458</v>
      </c>
      <c r="N42" s="34">
        <f>+'DIC 2025 A MAYO 2026'!N42*1.014</f>
        <v>2564722.5456791869</v>
      </c>
      <c r="O42" s="25"/>
      <c r="P42" s="22"/>
      <c r="Q42" s="1"/>
    </row>
    <row r="43" spans="1:17" x14ac:dyDescent="0.25">
      <c r="A43" s="7" t="s">
        <v>51</v>
      </c>
      <c r="B43" s="8">
        <v>11</v>
      </c>
      <c r="C43" s="8" t="s">
        <v>52</v>
      </c>
      <c r="D43" s="34">
        <f>+'DIC 2025 A MAYO 2026'!D43*1.014</f>
        <v>77709.328963523702</v>
      </c>
      <c r="E43" s="34">
        <f>+'DIC 2025 A MAYO 2026'!E43*1.014</f>
        <v>106946.87990255472</v>
      </c>
      <c r="F43" s="34">
        <f>+'DIC 2025 A MAYO 2026'!F43*1.014</f>
        <v>27752.650625754337</v>
      </c>
      <c r="G43" s="34">
        <f>+'DIC 2025 A MAYO 2026'!G43*1.014</f>
        <v>0</v>
      </c>
      <c r="H43" s="34">
        <f>+'DIC 2025 A MAYO 2026'!H43*1.014</f>
        <v>30620.279212403319</v>
      </c>
      <c r="I43" s="34">
        <f>+'DIC 2025 A MAYO 2026'!I43*1.014</f>
        <v>15542.410710250901</v>
      </c>
      <c r="J43" s="34">
        <f>+'DIC 2025 A MAYO 2026'!J43*1.014</f>
        <v>157192.36453978709</v>
      </c>
      <c r="K43" s="34">
        <f>+'DIC 2025 A MAYO 2026'!K43*1.014</f>
        <v>232201.62706210493</v>
      </c>
      <c r="L43" s="34">
        <f>+'DIC 2025 A MAYO 2026'!L43*1.014</f>
        <v>135990.98511270015</v>
      </c>
      <c r="M43" s="34">
        <f>+'DIC 2025 A MAYO 2026'!M43*1.014</f>
        <v>159256.23974585507</v>
      </c>
      <c r="N43" s="34">
        <f>+'DIC 2025 A MAYO 2026'!N43*1.014</f>
        <v>943212.76587493427</v>
      </c>
      <c r="O43" s="25"/>
      <c r="P43" s="1"/>
      <c r="Q43" s="1"/>
    </row>
    <row r="44" spans="1:17" x14ac:dyDescent="0.25">
      <c r="A44" s="7" t="s">
        <v>51</v>
      </c>
      <c r="B44" s="8">
        <v>44</v>
      </c>
      <c r="C44" s="8" t="s">
        <v>52</v>
      </c>
      <c r="D44" s="34">
        <f>+'DIC 2025 A MAYO 2026'!D44*1.014</f>
        <v>310813.83250270091</v>
      </c>
      <c r="E44" s="34">
        <f>+'DIC 2025 A MAYO 2026'!E44*1.014</f>
        <v>183768.5294516022</v>
      </c>
      <c r="F44" s="34">
        <f>+'DIC 2025 A MAYO 2026'!F44*1.014</f>
        <v>27752.650625754337</v>
      </c>
      <c r="G44" s="34">
        <f>+'DIC 2025 A MAYO 2026'!G44*1.014</f>
        <v>0</v>
      </c>
      <c r="H44" s="34">
        <f>+'DIC 2025 A MAYO 2026'!H44*1.014</f>
        <v>112887.94075623143</v>
      </c>
      <c r="I44" s="34">
        <f>+'DIC 2025 A MAYO 2026'!I44*1.014</f>
        <v>99460.426400864308</v>
      </c>
      <c r="J44" s="34">
        <f>+'DIC 2025 A MAYO 2026'!J44*1.014</f>
        <v>553187.52838087291</v>
      </c>
      <c r="K44" s="34">
        <f>+'DIC 2025 A MAYO 2026'!K44*1.014</f>
        <v>928799.25349299377</v>
      </c>
      <c r="L44" s="34">
        <f>+'DIC 2025 A MAYO 2026'!L44*1.014</f>
        <v>543922.85539771733</v>
      </c>
      <c r="M44" s="34">
        <f>+'DIC 2025 A MAYO 2026'!M44*1.014</f>
        <v>657991.99143009179</v>
      </c>
      <c r="N44" s="34">
        <f>+'DIC 2025 A MAYO 2026'!N44*1.014</f>
        <v>3418585.0084388293</v>
      </c>
      <c r="O44" s="25"/>
      <c r="P44" s="1"/>
      <c r="Q44" s="1"/>
    </row>
    <row r="45" spans="1:17" x14ac:dyDescent="0.25">
      <c r="A45" s="9"/>
      <c r="B45" s="36"/>
      <c r="C45" s="3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35"/>
      <c r="P45" s="1"/>
      <c r="Q45" s="1"/>
    </row>
    <row r="46" spans="1:17" s="3" customFormat="1" ht="12" x14ac:dyDescent="0.2">
      <c r="A46" s="3" t="s">
        <v>14</v>
      </c>
    </row>
    <row r="47" spans="1:17" s="3" customFormat="1" ht="12" x14ac:dyDescent="0.2">
      <c r="A47" s="3" t="s">
        <v>15</v>
      </c>
    </row>
    <row r="48" spans="1:17" s="3" customFormat="1" ht="12" x14ac:dyDescent="0.2">
      <c r="A48" s="3" t="s">
        <v>16</v>
      </c>
    </row>
    <row r="49" spans="1:17" s="3" customFormat="1" ht="12" x14ac:dyDescent="0.2">
      <c r="A49" s="3" t="s">
        <v>17</v>
      </c>
    </row>
    <row r="50" spans="1:17" s="3" customFormat="1" ht="12" x14ac:dyDescent="0.2">
      <c r="A50" s="3" t="s">
        <v>18</v>
      </c>
    </row>
    <row r="51" spans="1:17" x14ac:dyDescent="0.25">
      <c r="A51" s="3"/>
      <c r="B51" s="36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3"/>
      <c r="B53" s="36"/>
      <c r="C53" s="36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</row>
    <row r="54" spans="1:17" x14ac:dyDescent="0.25">
      <c r="A54" s="3"/>
      <c r="B54" s="36"/>
      <c r="C54" s="36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</row>
    <row r="55" spans="1:17" x14ac:dyDescent="0.25">
      <c r="A55" s="3"/>
      <c r="B55" s="36"/>
      <c r="C55" s="36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</row>
    <row r="56" spans="1:17" x14ac:dyDescent="0.25">
      <c r="A56" s="3"/>
      <c r="B56" s="36"/>
      <c r="C56" s="3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s="3" customFormat="1" ht="12" x14ac:dyDescent="0.2">
      <c r="A57" s="38" t="s">
        <v>35</v>
      </c>
      <c r="B57" s="38"/>
      <c r="C57" s="38"/>
      <c r="D57" s="38"/>
      <c r="E57" s="38"/>
      <c r="F57" s="38"/>
      <c r="G57" s="38"/>
      <c r="H57" s="38"/>
      <c r="I57" s="38"/>
      <c r="J57" s="38"/>
      <c r="K57" s="36"/>
    </row>
    <row r="58" spans="1:17" s="3" customFormat="1" ht="12" x14ac:dyDescent="0.2">
      <c r="A58" s="38" t="s">
        <v>74</v>
      </c>
      <c r="B58" s="38"/>
      <c r="C58" s="38"/>
      <c r="D58" s="38"/>
      <c r="E58" s="38"/>
      <c r="F58" s="38"/>
      <c r="G58" s="38"/>
      <c r="H58" s="38"/>
      <c r="I58" s="38"/>
      <c r="J58" s="38"/>
      <c r="K58" s="36"/>
    </row>
    <row r="59" spans="1:17" s="3" customFormat="1" ht="12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6"/>
    </row>
    <row r="61" spans="1:17" ht="36" x14ac:dyDescent="0.25">
      <c r="A61" s="15" t="s">
        <v>22</v>
      </c>
      <c r="B61" s="14" t="s">
        <v>0</v>
      </c>
      <c r="C61" s="14" t="s">
        <v>37</v>
      </c>
      <c r="D61" s="14" t="s">
        <v>19</v>
      </c>
      <c r="E61" s="14" t="s">
        <v>3</v>
      </c>
      <c r="F61" s="14" t="s">
        <v>4</v>
      </c>
      <c r="G61" s="13" t="s">
        <v>7</v>
      </c>
      <c r="H61" s="14" t="s">
        <v>59</v>
      </c>
      <c r="I61" s="14" t="s">
        <v>58</v>
      </c>
      <c r="J61" s="14" t="s">
        <v>63</v>
      </c>
      <c r="K61" s="14" t="s">
        <v>64</v>
      </c>
      <c r="L61" s="14" t="s">
        <v>60</v>
      </c>
    </row>
    <row r="62" spans="1:17" x14ac:dyDescent="0.25">
      <c r="A62" s="6" t="s">
        <v>25</v>
      </c>
      <c r="B62" s="8">
        <v>1</v>
      </c>
      <c r="C62" s="8" t="s">
        <v>38</v>
      </c>
      <c r="D62" s="33">
        <f>+'DIC 2025 A MAYO 2026'!D62*1.014</f>
        <v>897774.31531555951</v>
      </c>
      <c r="E62" s="33">
        <f>+'DIC 2025 A MAYO 2026'!E62*1.014</f>
        <v>3334455.6043730103</v>
      </c>
      <c r="F62" s="33">
        <f>+'DIC 2025 A MAYO 2026'!F62*1.014</f>
        <v>0</v>
      </c>
      <c r="G62" s="33">
        <f>+'DIC 2025 A MAYO 2026'!G62*1.014</f>
        <v>26251.785656439515</v>
      </c>
      <c r="H62" s="33">
        <f>+'DIC 2025 A MAYO 2026'!H62*1.014</f>
        <v>4258481.7053450095</v>
      </c>
      <c r="I62" s="33">
        <f>+'DIC 2025 A MAYO 2026'!I62*1.014</f>
        <v>638772.25580175128</v>
      </c>
      <c r="J62" s="33">
        <f>+'DIC 2025 A MAYO 2026'!J62*1.014</f>
        <v>323644.60960622062</v>
      </c>
      <c r="K62" s="33">
        <f>+'DIC 2025 A MAYO 2026'!K62*1.014</f>
        <v>340678.53642760072</v>
      </c>
      <c r="L62" s="33">
        <f>+'DIC 2025 A MAYO 2026'!L62*1.014</f>
        <v>1303095.4018355727</v>
      </c>
    </row>
    <row r="63" spans="1:17" x14ac:dyDescent="0.25">
      <c r="A63" s="6" t="s">
        <v>39</v>
      </c>
      <c r="B63" s="8">
        <v>3</v>
      </c>
      <c r="C63" s="8" t="s">
        <v>38</v>
      </c>
      <c r="D63" s="33">
        <f>+'DIC 2025 A MAYO 2026'!D63*1.014</f>
        <v>894666.44168229646</v>
      </c>
      <c r="E63" s="33">
        <f>+'DIC 2025 A MAYO 2026'!E63*1.014</f>
        <v>2631652.3704805984</v>
      </c>
      <c r="F63" s="33">
        <f>+'DIC 2025 A MAYO 2026'!F63*1.014</f>
        <v>38070.299235353486</v>
      </c>
      <c r="G63" s="33">
        <f>+'DIC 2025 A MAYO 2026'!G63*1.014</f>
        <v>27752.988768845877</v>
      </c>
      <c r="H63" s="33">
        <f>+'DIC 2025 A MAYO 2026'!H63*1.014</f>
        <v>3592142.1001670947</v>
      </c>
      <c r="I63" s="33">
        <f>+'DIC 2025 A MAYO 2026'!I63*1.014</f>
        <v>538821.31502506416</v>
      </c>
      <c r="J63" s="33">
        <f>+'DIC 2025 A MAYO 2026'!J63*1.014</f>
        <v>273002.79961269913</v>
      </c>
      <c r="K63" s="33">
        <f>+'DIC 2025 A MAYO 2026'!K63*1.014</f>
        <v>287371.3680133677</v>
      </c>
      <c r="L63" s="33">
        <f>+'DIC 2025 A MAYO 2026'!L63*1.014</f>
        <v>1099195.4826511308</v>
      </c>
    </row>
    <row r="64" spans="1:17" x14ac:dyDescent="0.25">
      <c r="A64" s="6" t="s">
        <v>27</v>
      </c>
      <c r="B64" s="8">
        <v>4</v>
      </c>
      <c r="C64" s="8" t="s">
        <v>38</v>
      </c>
      <c r="D64" s="33">
        <f>+'DIC 2025 A MAYO 2026'!D64*1.014</f>
        <v>844048.21792985534</v>
      </c>
      <c r="E64" s="33">
        <f>+'DIC 2025 A MAYO 2026'!E64*1.014</f>
        <v>2552220.1802447876</v>
      </c>
      <c r="F64" s="33">
        <f>+'DIC 2025 A MAYO 2026'!F64*1.014</f>
        <v>38070.299235353486</v>
      </c>
      <c r="G64" s="33">
        <f>+'DIC 2025 A MAYO 2026'!G64*1.014</f>
        <v>27752.988768845877</v>
      </c>
      <c r="H64" s="33">
        <f>+'DIC 2025 A MAYO 2026'!H64*1.014</f>
        <v>3462091.6861788416</v>
      </c>
      <c r="I64" s="33">
        <f>+'DIC 2025 A MAYO 2026'!I64*1.014</f>
        <v>519313.75292682619</v>
      </c>
      <c r="J64" s="33">
        <f>+'DIC 2025 A MAYO 2026'!J64*1.014</f>
        <v>263118.96814959194</v>
      </c>
      <c r="K64" s="33">
        <f>+'DIC 2025 A MAYO 2026'!K64*1.014</f>
        <v>276967.33489430725</v>
      </c>
      <c r="L64" s="33">
        <f>+'DIC 2025 A MAYO 2026'!L64*1.014</f>
        <v>1059400.0559707254</v>
      </c>
    </row>
    <row r="65" spans="1:12" x14ac:dyDescent="0.25">
      <c r="A65" s="6" t="s">
        <v>28</v>
      </c>
      <c r="B65" s="8">
        <v>5</v>
      </c>
      <c r="C65" s="8" t="s">
        <v>38</v>
      </c>
      <c r="D65" s="33">
        <f>+'DIC 2025 A MAYO 2026'!D65*1.014</f>
        <v>796301.54952624871</v>
      </c>
      <c r="E65" s="33">
        <f>+'DIC 2025 A MAYO 2026'!E65*1.014</f>
        <v>2193572.024075076</v>
      </c>
      <c r="F65" s="33">
        <f>+'DIC 2025 A MAYO 2026'!F65*1.014</f>
        <v>38070.299235353486</v>
      </c>
      <c r="G65" s="33">
        <f>+'DIC 2025 A MAYO 2026'!G65*1.014</f>
        <v>27752.988768845877</v>
      </c>
      <c r="H65" s="33">
        <f>+'DIC 2025 A MAYO 2026'!H65*1.014</f>
        <v>3055696.8616055246</v>
      </c>
      <c r="I65" s="33">
        <f>+'DIC 2025 A MAYO 2026'!I65*1.014</f>
        <v>458354.52924082859</v>
      </c>
      <c r="J65" s="33">
        <f>+'DIC 2025 A MAYO 2026'!J65*1.014</f>
        <v>232232.9614820198</v>
      </c>
      <c r="K65" s="33">
        <f>+'DIC 2025 A MAYO 2026'!K65*1.014</f>
        <v>244455.7489284419</v>
      </c>
      <c r="L65" s="33">
        <f>+'DIC 2025 A MAYO 2026'!L65*1.014</f>
        <v>935043.23965129</v>
      </c>
    </row>
    <row r="66" spans="1:12" x14ac:dyDescent="0.25">
      <c r="A66" s="6" t="s">
        <v>28</v>
      </c>
      <c r="B66" s="8">
        <v>6</v>
      </c>
      <c r="C66" s="8" t="s">
        <v>38</v>
      </c>
      <c r="D66" s="33">
        <f>+'DIC 2025 A MAYO 2026'!D66*1.014</f>
        <v>751149.76526272274</v>
      </c>
      <c r="E66" s="33">
        <f>+'DIC 2025 A MAYO 2026'!E66*1.014</f>
        <v>1853691.9597102536</v>
      </c>
      <c r="F66" s="33">
        <f>+'DIC 2025 A MAYO 2026'!F66*1.014</f>
        <v>27751.874210167131</v>
      </c>
      <c r="G66" s="33">
        <f>+'DIC 2025 A MAYO 2026'!G66*1.014</f>
        <v>43778.556727802366</v>
      </c>
      <c r="H66" s="33">
        <f>+'DIC 2025 A MAYO 2026'!H66*1.014</f>
        <v>2676372.1559109455</v>
      </c>
      <c r="I66" s="33">
        <f>+'DIC 2025 A MAYO 2026'!I66*1.014</f>
        <v>401455.82338664186</v>
      </c>
      <c r="J66" s="33">
        <f>+'DIC 2025 A MAYO 2026'!J66*1.014</f>
        <v>203404.28384923184</v>
      </c>
      <c r="K66" s="33">
        <f>+'DIC 2025 A MAYO 2026'!K66*1.014</f>
        <v>214109.77247287563</v>
      </c>
      <c r="L66" s="33">
        <f>+'DIC 2025 A MAYO 2026'!L66*1.014</f>
        <v>818969.87970874947</v>
      </c>
    </row>
    <row r="67" spans="1:12" x14ac:dyDescent="0.25">
      <c r="A67" s="6" t="s">
        <v>28</v>
      </c>
      <c r="B67" s="8">
        <v>7</v>
      </c>
      <c r="C67" s="8" t="s">
        <v>38</v>
      </c>
      <c r="D67" s="33">
        <f>+'DIC 2025 A MAYO 2026'!D67*1.014</f>
        <v>701935.15721964417</v>
      </c>
      <c r="E67" s="33">
        <f>+'DIC 2025 A MAYO 2026'!E67*1.014</f>
        <v>1409325.7648941192</v>
      </c>
      <c r="F67" s="33">
        <f>+'DIC 2025 A MAYO 2026'!F67*1.014</f>
        <v>28135.282395656661</v>
      </c>
      <c r="G67" s="33">
        <f>+'DIC 2025 A MAYO 2026'!G67*1.014</f>
        <v>44382.363478443724</v>
      </c>
      <c r="H67" s="33">
        <f>+'DIC 2025 A MAYO 2026'!H67*1.014</f>
        <v>2183778.5679878634</v>
      </c>
      <c r="I67" s="33">
        <f>+'DIC 2025 A MAYO 2026'!I67*1.014</f>
        <v>327566.78519817954</v>
      </c>
      <c r="J67" s="33">
        <f>+'DIC 2025 A MAYO 2026'!J67*1.014</f>
        <v>165967.17116707764</v>
      </c>
      <c r="K67" s="33">
        <f>+'DIC 2025 A MAYO 2026'!K67*1.014</f>
        <v>174702.2854390291</v>
      </c>
      <c r="L67" s="33">
        <f>+'DIC 2025 A MAYO 2026'!L67*1.014</f>
        <v>668236.24180428626</v>
      </c>
    </row>
    <row r="68" spans="1:12" x14ac:dyDescent="0.25">
      <c r="A68" s="6" t="s">
        <v>29</v>
      </c>
      <c r="B68" s="8">
        <v>8</v>
      </c>
      <c r="C68" s="8" t="s">
        <v>38</v>
      </c>
      <c r="D68" s="33">
        <f>+'DIC 2025 A MAYO 2026'!D68*1.014</f>
        <v>662134.4723082874</v>
      </c>
      <c r="E68" s="33">
        <f>+'DIC 2025 A MAYO 2026'!E68*1.014</f>
        <v>1102466.6724202107</v>
      </c>
      <c r="F68" s="33">
        <f>+'DIC 2025 A MAYO 2026'!F68*1.014</f>
        <v>28666.291375964862</v>
      </c>
      <c r="G68" s="33">
        <f>+'DIC 2025 A MAYO 2026'!G68*1.014</f>
        <v>45219.236549734203</v>
      </c>
      <c r="H68" s="33">
        <f>+'DIC 2025 A MAYO 2026'!H68*1.014</f>
        <v>1838486.6726541971</v>
      </c>
      <c r="I68" s="33">
        <f>+'DIC 2025 A MAYO 2026'!I68*1.014</f>
        <v>275773.00089812948</v>
      </c>
      <c r="J68" s="33">
        <f>+'DIC 2025 A MAYO 2026'!J68*1.014</f>
        <v>139724.98712171896</v>
      </c>
      <c r="K68" s="33">
        <f>+'DIC 2025 A MAYO 2026'!K68*1.014</f>
        <v>147078.93381233577</v>
      </c>
      <c r="L68" s="33">
        <f>+'DIC 2025 A MAYO 2026'!L68*1.014</f>
        <v>562576.92183218431</v>
      </c>
    </row>
    <row r="69" spans="1:12" x14ac:dyDescent="0.25">
      <c r="A69" s="6" t="s">
        <v>30</v>
      </c>
      <c r="B69" s="8">
        <v>9</v>
      </c>
      <c r="C69" s="8" t="s">
        <v>38</v>
      </c>
      <c r="D69" s="33">
        <f>+'DIC 2025 A MAYO 2026'!D69*1.014</f>
        <v>613025.74647558434</v>
      </c>
      <c r="E69" s="33">
        <f>+'DIC 2025 A MAYO 2026'!E69*1.014</f>
        <v>847112.99954014446</v>
      </c>
      <c r="F69" s="33">
        <f>+'DIC 2025 A MAYO 2026'!F69*1.014</f>
        <v>28666.291375964862</v>
      </c>
      <c r="G69" s="33">
        <f>+'DIC 2025 A MAYO 2026'!G69*1.014</f>
        <v>45219.236549734203</v>
      </c>
      <c r="H69" s="33">
        <f>+'DIC 2025 A MAYO 2026'!H69*1.014</f>
        <v>1534024.2739414279</v>
      </c>
      <c r="I69" s="33">
        <f>+'DIC 2025 A MAYO 2026'!I69*1.014</f>
        <v>230103.6410912142</v>
      </c>
      <c r="J69" s="33">
        <f>+'DIC 2025 A MAYO 2026'!J69*1.014</f>
        <v>116585.8448195485</v>
      </c>
      <c r="K69" s="33">
        <f>+'DIC 2025 A MAYO 2026'!K69*1.014</f>
        <v>122721.94191531424</v>
      </c>
      <c r="L69" s="33">
        <f>+'DIC 2025 A MAYO 2026'!L69*1.014</f>
        <v>469411.42782607698</v>
      </c>
    </row>
    <row r="70" spans="1:12" x14ac:dyDescent="0.25">
      <c r="A70" s="6" t="s">
        <v>31</v>
      </c>
      <c r="B70" s="8">
        <v>10</v>
      </c>
      <c r="C70" s="8" t="s">
        <v>38</v>
      </c>
      <c r="D70" s="33">
        <f>+'DIC 2025 A MAYO 2026'!D70*1.014</f>
        <v>567659.38357216562</v>
      </c>
      <c r="E70" s="33">
        <f>+'DIC 2025 A MAYO 2026'!E70*1.014</f>
        <v>640323.51430118724</v>
      </c>
      <c r="F70" s="33">
        <f>+'DIC 2025 A MAYO 2026'!F70*1.014</f>
        <v>28666.291375964862</v>
      </c>
      <c r="G70" s="33">
        <f>+'DIC 2025 A MAYO 2026'!G70*1.014</f>
        <v>45219.236549734203</v>
      </c>
      <c r="H70" s="33">
        <f>+'DIC 2025 A MAYO 2026'!H70*1.014</f>
        <v>1281868.425799052</v>
      </c>
      <c r="I70" s="33">
        <f>+'DIC 2025 A MAYO 2026'!I70*1.014</f>
        <v>192280.26386985776</v>
      </c>
      <c r="J70" s="33">
        <f>+'DIC 2025 A MAYO 2026'!J70*1.014</f>
        <v>97422.000360727936</v>
      </c>
      <c r="K70" s="33">
        <f>+'DIC 2025 A MAYO 2026'!K70*1.014</f>
        <v>102549.47406392416</v>
      </c>
      <c r="L70" s="33">
        <f>+'DIC 2025 A MAYO 2026'!L70*1.014</f>
        <v>392251.73829450988</v>
      </c>
    </row>
    <row r="71" spans="1:12" x14ac:dyDescent="0.25">
      <c r="A71" s="6" t="s">
        <v>32</v>
      </c>
      <c r="B71" s="8">
        <v>11</v>
      </c>
      <c r="C71" s="8" t="s">
        <v>38</v>
      </c>
      <c r="D71" s="33">
        <f>+'DIC 2025 A MAYO 2026'!D71*1.014</f>
        <v>525644.61981367727</v>
      </c>
      <c r="E71" s="33">
        <f>+'DIC 2025 A MAYO 2026'!E71*1.014</f>
        <v>483835.5461084327</v>
      </c>
      <c r="F71" s="33">
        <f>+'DIC 2025 A MAYO 2026'!F71*1.014</f>
        <v>28666.291375964862</v>
      </c>
      <c r="G71" s="33">
        <f>+'DIC 2025 A MAYO 2026'!G71*1.014</f>
        <v>45219.236549734203</v>
      </c>
      <c r="H71" s="33">
        <f>+'DIC 2025 A MAYO 2026'!H71*1.014</f>
        <v>1083365.6938478092</v>
      </c>
      <c r="I71" s="33">
        <f>+'DIC 2025 A MAYO 2026'!I71*1.014</f>
        <v>162504.85407717136</v>
      </c>
      <c r="J71" s="33">
        <f>+'DIC 2025 A MAYO 2026'!J71*1.014</f>
        <v>82335.792732433489</v>
      </c>
      <c r="K71" s="33">
        <f>+'DIC 2025 A MAYO 2026'!K71*1.014</f>
        <v>86669.255507824753</v>
      </c>
      <c r="L71" s="33">
        <f>+'DIC 2025 A MAYO 2026'!L71*1.014</f>
        <v>331509.9023174296</v>
      </c>
    </row>
    <row r="72" spans="1:12" x14ac:dyDescent="0.25">
      <c r="A72" s="6" t="s">
        <v>33</v>
      </c>
      <c r="B72" s="8">
        <v>12</v>
      </c>
      <c r="C72" s="8" t="s">
        <v>38</v>
      </c>
      <c r="D72" s="33">
        <f>+'DIC 2025 A MAYO 2026'!D72*1.014</f>
        <v>486708.03139864281</v>
      </c>
      <c r="E72" s="33">
        <f>+'DIC 2025 A MAYO 2026'!E72*1.014</f>
        <v>357131.3500793486</v>
      </c>
      <c r="F72" s="33">
        <f>+'DIC 2025 A MAYO 2026'!F72*1.014</f>
        <v>106676.64026038817</v>
      </c>
      <c r="G72" s="33">
        <f>+'DIC 2025 A MAYO 2026'!G72*1.014</f>
        <v>74707.276009836234</v>
      </c>
      <c r="H72" s="33">
        <f>+'DIC 2025 A MAYO 2026'!H72*1.014</f>
        <v>1025223.2977482157</v>
      </c>
      <c r="I72" s="33">
        <f>+'DIC 2025 A MAYO 2026'!I72*1.014</f>
        <v>153783.49466223241</v>
      </c>
      <c r="J72" s="33">
        <f>+'DIC 2025 A MAYO 2026'!J72*1.014</f>
        <v>77916.970628864408</v>
      </c>
      <c r="K72" s="33">
        <f>+'DIC 2025 A MAYO 2026'!K72*1.014</f>
        <v>82017.863819857288</v>
      </c>
      <c r="L72" s="33">
        <f>+'DIC 2025 A MAYO 2026'!L72*1.014</f>
        <v>313718.32911095407</v>
      </c>
    </row>
    <row r="73" spans="1:12" x14ac:dyDescent="0.25">
      <c r="A73" s="6" t="s">
        <v>33</v>
      </c>
      <c r="B73" s="8">
        <v>13</v>
      </c>
      <c r="C73" s="8" t="s">
        <v>38</v>
      </c>
      <c r="D73" s="33">
        <f>+'DIC 2025 A MAYO 2026'!D73*1.014</f>
        <v>450638.71877981076</v>
      </c>
      <c r="E73" s="33">
        <f>+'DIC 2025 A MAYO 2026'!E73*1.014</f>
        <v>265759.19270486303</v>
      </c>
      <c r="F73" s="33">
        <f>+'DIC 2025 A MAYO 2026'!F73*1.014</f>
        <v>103524.03142621352</v>
      </c>
      <c r="G73" s="33">
        <f>+'DIC 2025 A MAYO 2026'!G73*1.014</f>
        <v>74707.276009836234</v>
      </c>
      <c r="H73" s="33">
        <f>+'DIC 2025 A MAYO 2026'!H73*1.014</f>
        <v>894629.21892072342</v>
      </c>
      <c r="I73" s="33">
        <f>+'DIC 2025 A MAYO 2026'!I73*1.014</f>
        <v>134194.38283810852</v>
      </c>
      <c r="J73" s="33">
        <f>+'DIC 2025 A MAYO 2026'!J73*1.014</f>
        <v>67991.82063797499</v>
      </c>
      <c r="K73" s="33">
        <f>+'DIC 2025 A MAYO 2026'!K73*1.014</f>
        <v>71570.337513657898</v>
      </c>
      <c r="L73" s="33">
        <f>+'DIC 2025 A MAYO 2026'!L73*1.014</f>
        <v>273756.54098974133</v>
      </c>
    </row>
    <row r="74" spans="1:12" x14ac:dyDescent="0.25">
      <c r="A74" s="6" t="s">
        <v>40</v>
      </c>
      <c r="B74" s="8">
        <v>14</v>
      </c>
      <c r="C74" s="8" t="s">
        <v>38</v>
      </c>
      <c r="D74" s="33">
        <f>+'DIC 2025 A MAYO 2026'!D74*1.014</f>
        <v>417189.83363616286</v>
      </c>
      <c r="E74" s="33">
        <f>+'DIC 2025 A MAYO 2026'!E74*1.014</f>
        <v>200749.21409081336</v>
      </c>
      <c r="F74" s="33">
        <f>+'DIC 2025 A MAYO 2026'!F74*1.014</f>
        <v>102694.85855931228</v>
      </c>
      <c r="G74" s="33">
        <f>+'DIC 2025 A MAYO 2026'!G74*1.014</f>
        <v>74707.276009836234</v>
      </c>
      <c r="H74" s="33">
        <f>+'DIC 2025 A MAYO 2026'!H74*1.014</f>
        <v>795341.18229612499</v>
      </c>
      <c r="I74" s="33">
        <f>+'DIC 2025 A MAYO 2026'!I74*1.014</f>
        <v>119301.1773444187</v>
      </c>
      <c r="J74" s="33">
        <f>+'DIC 2025 A MAYO 2026'!J74*1.014</f>
        <v>60445.929854505484</v>
      </c>
      <c r="K74" s="33">
        <f>+'DIC 2025 A MAYO 2026'!K74*1.014</f>
        <v>63627.294583689982</v>
      </c>
      <c r="L74" s="33">
        <f>+'DIC 2025 A MAYO 2026'!L74*1.014</f>
        <v>243374.40178261415</v>
      </c>
    </row>
  </sheetData>
  <mergeCells count="7">
    <mergeCell ref="A59:J59"/>
    <mergeCell ref="A6:Q6"/>
    <mergeCell ref="A9:C9"/>
    <mergeCell ref="A28:F28"/>
    <mergeCell ref="A40:B40"/>
    <mergeCell ref="A57:J57"/>
    <mergeCell ref="A58:J58"/>
  </mergeCells>
  <pageMargins left="0.7" right="0.7" top="0.75" bottom="0.75" header="0.3" footer="0.3"/>
  <pageSetup paperSize="2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AÑO 2022</vt:lpstr>
      <vt:lpstr>DIC 2025 A MAYO 2026</vt:lpstr>
      <vt:lpstr>VIGENTE DESDE JUNIO A NOV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lvaldebenito</dc:creator>
  <cp:lastModifiedBy>Lucía Marisol Valdebenito Medina</cp:lastModifiedBy>
  <cp:lastPrinted>2023-08-31T17:57:26Z</cp:lastPrinted>
  <dcterms:created xsi:type="dcterms:W3CDTF">2016-07-29T12:41:15Z</dcterms:created>
  <dcterms:modified xsi:type="dcterms:W3CDTF">2026-06-08T15:36:21Z</dcterms:modified>
</cp:coreProperties>
</file>