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ol\Ejecución Presupuestaria\06 Ejecución Presupestaria 2023\2° Trimestre 2023\"/>
    </mc:Choice>
  </mc:AlternateContent>
  <xr:revisionPtr revIDLastSave="0" documentId="13_ncr:1_{3615F86B-B113-4563-A48A-FD0D619C34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ndo Informe Trimestral" sheetId="1" r:id="rId1"/>
  </sheets>
  <definedNames>
    <definedName name="_xlnm.Print_Area" localSheetId="0">'Segundo Informe Trimestral'!$A$1:$K$127</definedName>
  </definedNames>
  <calcPr calcId="181029"/>
</workbook>
</file>

<file path=xl/calcChain.xml><?xml version="1.0" encoding="utf-8"?>
<calcChain xmlns="http://schemas.openxmlformats.org/spreadsheetml/2006/main">
  <c r="F123" i="1" l="1"/>
  <c r="G123" i="1"/>
  <c r="H123" i="1"/>
  <c r="I123" i="1"/>
  <c r="F120" i="1"/>
  <c r="G120" i="1"/>
  <c r="H120" i="1"/>
  <c r="I120" i="1"/>
  <c r="F116" i="1"/>
  <c r="G116" i="1"/>
  <c r="H116" i="1"/>
  <c r="I116" i="1"/>
  <c r="F113" i="1"/>
  <c r="G113" i="1"/>
  <c r="H113" i="1"/>
  <c r="I113" i="1"/>
  <c r="F108" i="1"/>
  <c r="G108" i="1"/>
  <c r="H108" i="1"/>
  <c r="I108" i="1"/>
  <c r="F106" i="1"/>
  <c r="G106" i="1"/>
  <c r="H106" i="1"/>
  <c r="I106" i="1"/>
  <c r="F97" i="1"/>
  <c r="G97" i="1"/>
  <c r="H97" i="1"/>
  <c r="I97" i="1"/>
  <c r="F86" i="1"/>
  <c r="G86" i="1"/>
  <c r="H86" i="1"/>
  <c r="I86" i="1"/>
  <c r="F84" i="1"/>
  <c r="G84" i="1"/>
  <c r="H84" i="1"/>
  <c r="I84" i="1"/>
  <c r="F76" i="1"/>
  <c r="G76" i="1"/>
  <c r="H76" i="1"/>
  <c r="I76" i="1"/>
  <c r="F66" i="1"/>
  <c r="G66" i="1"/>
  <c r="H66" i="1"/>
  <c r="I66" i="1"/>
  <c r="F62" i="1"/>
  <c r="G62" i="1"/>
  <c r="H62" i="1"/>
  <c r="I62" i="1"/>
  <c r="F49" i="1"/>
  <c r="G49" i="1"/>
  <c r="H49" i="1"/>
  <c r="I49" i="1"/>
  <c r="F44" i="1"/>
  <c r="G44" i="1"/>
  <c r="H44" i="1"/>
  <c r="I44" i="1"/>
  <c r="I105" i="1" l="1"/>
  <c r="H105" i="1"/>
  <c r="G105" i="1"/>
  <c r="F115" i="1"/>
  <c r="F105" i="1"/>
  <c r="G115" i="1"/>
  <c r="H65" i="1"/>
  <c r="G65" i="1"/>
  <c r="F65" i="1"/>
  <c r="H115" i="1"/>
  <c r="I115" i="1"/>
  <c r="I65" i="1"/>
  <c r="J29" i="1" l="1"/>
  <c r="F31" i="1"/>
  <c r="G31" i="1"/>
  <c r="H31" i="1"/>
  <c r="I31" i="1"/>
  <c r="F28" i="1"/>
  <c r="G28" i="1"/>
  <c r="H28" i="1"/>
  <c r="I28" i="1"/>
  <c r="F24" i="1"/>
  <c r="G24" i="1"/>
  <c r="H24" i="1"/>
  <c r="I24" i="1"/>
  <c r="F18" i="1"/>
  <c r="G18" i="1"/>
  <c r="H18" i="1"/>
  <c r="I18" i="1"/>
  <c r="F15" i="1"/>
  <c r="G15" i="1"/>
  <c r="H15" i="1"/>
  <c r="I15" i="1"/>
  <c r="F13" i="1"/>
  <c r="G13" i="1"/>
  <c r="H13" i="1"/>
  <c r="I13" i="1"/>
  <c r="F9" i="1"/>
  <c r="G9" i="1"/>
  <c r="H9" i="1"/>
  <c r="I9" i="1"/>
  <c r="J115" i="1" l="1"/>
  <c r="F126" i="1"/>
  <c r="G126" i="1"/>
  <c r="J27" i="1"/>
  <c r="I34" i="1"/>
  <c r="K126" i="1"/>
  <c r="J63" i="1"/>
  <c r="K34" i="1"/>
  <c r="G34" i="1"/>
  <c r="F34" i="1"/>
  <c r="H34" i="1"/>
  <c r="J25" i="1"/>
  <c r="J44" i="1"/>
  <c r="J120" i="1"/>
  <c r="J104" i="1"/>
  <c r="J122" i="1"/>
  <c r="J32" i="1"/>
  <c r="J78" i="1"/>
  <c r="J31" i="1"/>
  <c r="J33" i="1"/>
  <c r="J119" i="1"/>
  <c r="J99" i="1"/>
  <c r="J107" i="1"/>
  <c r="J112" i="1"/>
  <c r="J118" i="1"/>
  <c r="J125" i="1"/>
  <c r="J89" i="1"/>
  <c r="J88" i="1"/>
  <c r="J87" i="1"/>
  <c r="J83" i="1"/>
  <c r="J81" i="1"/>
  <c r="J80" i="1"/>
  <c r="J79" i="1"/>
  <c r="J77" i="1"/>
  <c r="J75" i="1"/>
  <c r="J74" i="1"/>
  <c r="J73" i="1"/>
  <c r="J72" i="1"/>
  <c r="J71" i="1"/>
  <c r="J70" i="1"/>
  <c r="J69" i="1"/>
  <c r="J68" i="1"/>
  <c r="J67" i="1"/>
  <c r="J64" i="1"/>
  <c r="J61" i="1"/>
  <c r="J60" i="1"/>
  <c r="J59" i="1"/>
  <c r="J58" i="1"/>
  <c r="J57" i="1"/>
  <c r="J56" i="1"/>
  <c r="J55" i="1"/>
  <c r="J54" i="1"/>
  <c r="J53" i="1"/>
  <c r="J52" i="1"/>
  <c r="J51" i="1"/>
  <c r="J50" i="1"/>
  <c r="J48" i="1"/>
  <c r="J47" i="1"/>
  <c r="J46" i="1"/>
  <c r="J45" i="1"/>
  <c r="J124" i="1"/>
  <c r="J111" i="1"/>
  <c r="J110" i="1"/>
  <c r="J109" i="1"/>
  <c r="J103" i="1"/>
  <c r="J102" i="1"/>
  <c r="J101" i="1"/>
  <c r="J100" i="1"/>
  <c r="J86" i="1"/>
  <c r="J116" i="1"/>
  <c r="J123" i="1"/>
  <c r="J62" i="1"/>
  <c r="J66" i="1"/>
  <c r="J97" i="1"/>
  <c r="J49" i="1"/>
  <c r="J76" i="1"/>
  <c r="J106" i="1"/>
  <c r="J108" i="1"/>
  <c r="J30" i="1"/>
  <c r="J10" i="1"/>
  <c r="J23" i="1"/>
  <c r="J22" i="1"/>
  <c r="J26" i="1"/>
  <c r="J20" i="1"/>
  <c r="J19" i="1"/>
  <c r="J17" i="1"/>
  <c r="J21" i="1"/>
  <c r="J14" i="1"/>
  <c r="J13" i="1"/>
  <c r="J12" i="1"/>
  <c r="J11" i="1"/>
  <c r="J16" i="1"/>
  <c r="J15" i="1"/>
  <c r="J24" i="1"/>
  <c r="J9" i="1"/>
  <c r="J18" i="1"/>
  <c r="J28" i="1"/>
  <c r="J105" i="1" l="1"/>
  <c r="H126" i="1"/>
  <c r="J65" i="1"/>
  <c r="I126" i="1"/>
  <c r="J34" i="1"/>
  <c r="J126" i="1" l="1"/>
</calcChain>
</file>

<file path=xl/sharedStrings.xml><?xml version="1.0" encoding="utf-8"?>
<sst xmlns="http://schemas.openxmlformats.org/spreadsheetml/2006/main" count="320" uniqueCount="219">
  <si>
    <t xml:space="preserve">INFORME PRESUPUESTARIO </t>
  </si>
  <si>
    <t>Avance %</t>
  </si>
  <si>
    <t>03</t>
  </si>
  <si>
    <t>Tributos sobre uso de Bs. Y Realiz. de Act.</t>
  </si>
  <si>
    <t>01</t>
  </si>
  <si>
    <t>Patentes y Tasa por Derechos</t>
  </si>
  <si>
    <t>02</t>
  </si>
  <si>
    <t>Permisos y Licencias</t>
  </si>
  <si>
    <t>Part.Impto. Territorial</t>
  </si>
  <si>
    <t>05</t>
  </si>
  <si>
    <t>Transferencias Corrientes</t>
  </si>
  <si>
    <t xml:space="preserve">03 </t>
  </si>
  <si>
    <t>De Otras Entidades públicas</t>
  </si>
  <si>
    <t>06</t>
  </si>
  <si>
    <t>Rentas de Propiedad</t>
  </si>
  <si>
    <t>Arriendo de Activos No Financieros</t>
  </si>
  <si>
    <t>Intereses</t>
  </si>
  <si>
    <t>08</t>
  </si>
  <si>
    <t>Otros Ingresos Corrientes</t>
  </si>
  <si>
    <t>Recuperación y reembolsos por licencias médicas</t>
  </si>
  <si>
    <t>Multas y Sanciones Pecuniarias</t>
  </si>
  <si>
    <t>Part.F.C.M. At.38 D.L. N°3.063,de1979</t>
  </si>
  <si>
    <t>04</t>
  </si>
  <si>
    <t>Fondos de Terceros</t>
  </si>
  <si>
    <t>Otros</t>
  </si>
  <si>
    <t>Venta de Activos No Financieros</t>
  </si>
  <si>
    <t>Vehículos</t>
  </si>
  <si>
    <t>Mobiliario y Otros</t>
  </si>
  <si>
    <t>12</t>
  </si>
  <si>
    <t>Recuperación de Préstamos</t>
  </si>
  <si>
    <t>10</t>
  </si>
  <si>
    <t>Ingresos por Percibir</t>
  </si>
  <si>
    <t>15</t>
  </si>
  <si>
    <t>Saldo Inicial de Caja</t>
  </si>
  <si>
    <t>TOTAL GENERAL</t>
  </si>
  <si>
    <t>Personal a Contrata</t>
  </si>
  <si>
    <t>Otras Remuneraciones</t>
  </si>
  <si>
    <t>22</t>
  </si>
  <si>
    <t>Alimentos y Bebidas</t>
  </si>
  <si>
    <t>Textiles, Vestuario y Calzado</t>
  </si>
  <si>
    <t>Servicios Básicos</t>
  </si>
  <si>
    <t>07</t>
  </si>
  <si>
    <t>Publicidad y Difusión</t>
  </si>
  <si>
    <t>Servicios Generales</t>
  </si>
  <si>
    <t>09</t>
  </si>
  <si>
    <t>Arriendos</t>
  </si>
  <si>
    <t>Servicios Financieros y de Seguros</t>
  </si>
  <si>
    <t>23</t>
  </si>
  <si>
    <t>24</t>
  </si>
  <si>
    <t>Al Sector Privado</t>
  </si>
  <si>
    <t>001</t>
  </si>
  <si>
    <t>002</t>
  </si>
  <si>
    <t>003</t>
  </si>
  <si>
    <t>004</t>
  </si>
  <si>
    <t>005</t>
  </si>
  <si>
    <t>006</t>
  </si>
  <si>
    <t>007</t>
  </si>
  <si>
    <t>008</t>
  </si>
  <si>
    <t>999</t>
  </si>
  <si>
    <t>Otras Transferencias al Sector Privado</t>
  </si>
  <si>
    <t>080</t>
  </si>
  <si>
    <t>090</t>
  </si>
  <si>
    <t>091</t>
  </si>
  <si>
    <t>092</t>
  </si>
  <si>
    <t>100</t>
  </si>
  <si>
    <t>26</t>
  </si>
  <si>
    <t>Devoluciones</t>
  </si>
  <si>
    <t>29</t>
  </si>
  <si>
    <t>Máquinas y Equipos</t>
  </si>
  <si>
    <t>Equipos Informáticos</t>
  </si>
  <si>
    <t>Programas Informáticos</t>
  </si>
  <si>
    <t>31</t>
  </si>
  <si>
    <t>Estudios Básicos</t>
  </si>
  <si>
    <t>Consultorías</t>
  </si>
  <si>
    <t>Proyectos</t>
  </si>
  <si>
    <t>Obras Civiles</t>
  </si>
  <si>
    <t>Equipamiento</t>
  </si>
  <si>
    <t>33</t>
  </si>
  <si>
    <t>34</t>
  </si>
  <si>
    <t>Cuenta</t>
  </si>
  <si>
    <t>03.01</t>
  </si>
  <si>
    <t>03.02</t>
  </si>
  <si>
    <t>03.03</t>
  </si>
  <si>
    <t>05.03</t>
  </si>
  <si>
    <t>06.01</t>
  </si>
  <si>
    <t>06.03</t>
  </si>
  <si>
    <t>08.01</t>
  </si>
  <si>
    <t>08.02</t>
  </si>
  <si>
    <t>08.03</t>
  </si>
  <si>
    <t>08.04</t>
  </si>
  <si>
    <t>08.99</t>
  </si>
  <si>
    <t>10.03</t>
  </si>
  <si>
    <t>10.04</t>
  </si>
  <si>
    <t>12.10</t>
  </si>
  <si>
    <t>21</t>
  </si>
  <si>
    <t>21.01</t>
  </si>
  <si>
    <t>21.02</t>
  </si>
  <si>
    <t>21.03</t>
  </si>
  <si>
    <t>21.04</t>
  </si>
  <si>
    <t>22.01</t>
  </si>
  <si>
    <t>22.02</t>
  </si>
  <si>
    <t>22.03</t>
  </si>
  <si>
    <t>22.04</t>
  </si>
  <si>
    <t>22.05</t>
  </si>
  <si>
    <t>22.06</t>
  </si>
  <si>
    <t>22.07</t>
  </si>
  <si>
    <t>22.08</t>
  </si>
  <si>
    <t>22.09</t>
  </si>
  <si>
    <t>22.10</t>
  </si>
  <si>
    <t>22.11</t>
  </si>
  <si>
    <t>22.12</t>
  </si>
  <si>
    <t>24.01</t>
  </si>
  <si>
    <t>24.01.001</t>
  </si>
  <si>
    <t>24.01.002</t>
  </si>
  <si>
    <t>24.01.003</t>
  </si>
  <si>
    <t>24.01.004</t>
  </si>
  <si>
    <t>24.01.006</t>
  </si>
  <si>
    <t>24.01.005</t>
  </si>
  <si>
    <t>24.01.007</t>
  </si>
  <si>
    <t>24.01.008</t>
  </si>
  <si>
    <t>24.01.999</t>
  </si>
  <si>
    <t>24.03</t>
  </si>
  <si>
    <t>24.03.002</t>
  </si>
  <si>
    <t>24.03.080</t>
  </si>
  <si>
    <t>24.03.090</t>
  </si>
  <si>
    <t>24.03.091</t>
  </si>
  <si>
    <t>24.03.092</t>
  </si>
  <si>
    <t>24.03.100</t>
  </si>
  <si>
    <t>26.01</t>
  </si>
  <si>
    <t>26.02</t>
  </si>
  <si>
    <t>26.04</t>
  </si>
  <si>
    <t>29.03</t>
  </si>
  <si>
    <t>29.04</t>
  </si>
  <si>
    <t>29.05</t>
  </si>
  <si>
    <t>29.06</t>
  </si>
  <si>
    <t>29.07</t>
  </si>
  <si>
    <t>31.01</t>
  </si>
  <si>
    <t>31.01.002</t>
  </si>
  <si>
    <t>31.02</t>
  </si>
  <si>
    <t>31.02.002</t>
  </si>
  <si>
    <t>31.02.004</t>
  </si>
  <si>
    <t>31.02.005</t>
  </si>
  <si>
    <t>32.06</t>
  </si>
  <si>
    <t>33.01.003</t>
  </si>
  <si>
    <t>33.03</t>
  </si>
  <si>
    <t>34.01</t>
  </si>
  <si>
    <t>Sub</t>
  </si>
  <si>
    <t>Item</t>
  </si>
  <si>
    <t>Asig</t>
  </si>
  <si>
    <t>Ingreso</t>
  </si>
  <si>
    <t>Vigente M$</t>
  </si>
  <si>
    <t>Acumulado M$</t>
  </si>
  <si>
    <t>Percibido M$</t>
  </si>
  <si>
    <t>Ingresos</t>
  </si>
  <si>
    <t>Nombre Cuenta</t>
  </si>
  <si>
    <t>Devengado M$</t>
  </si>
  <si>
    <t>C x P Gastos en Personal</t>
  </si>
  <si>
    <t>Personal de Planta</t>
  </si>
  <si>
    <t>Otras Gastos en Personal</t>
  </si>
  <si>
    <t>C x P Bienes y Servicios de Consumo</t>
  </si>
  <si>
    <t>Combustibles y Lubricantes</t>
  </si>
  <si>
    <t>Materiales de Uso o Consumo</t>
  </si>
  <si>
    <t>Mantenimiento y Reparaciones</t>
  </si>
  <si>
    <t>Servicios Técnicos y Profesionales</t>
  </si>
  <si>
    <t>Otros Gastos en Bienes y Servicios  de Consumo</t>
  </si>
  <si>
    <t>C x P Prestaciones de Seguridad Social</t>
  </si>
  <si>
    <t>C x P Transferencias Corrientes</t>
  </si>
  <si>
    <t>Fondos de Emergencia ¹</t>
  </si>
  <si>
    <t xml:space="preserve">Educación  Personas Jurídicas Privadas, Art. 13, </t>
  </si>
  <si>
    <t>Salud  Personas Jurídicas Privadas, Art. 13, D.F.</t>
  </si>
  <si>
    <t>Organizaciones Comunitarias ¹</t>
  </si>
  <si>
    <t>Otras Personas Jurídicas Privadas ¹</t>
  </si>
  <si>
    <t>Voluntariado ¹</t>
  </si>
  <si>
    <t>Asistencia Social a Personas Naturales ¹</t>
  </si>
  <si>
    <t>Premios y Otros ¹</t>
  </si>
  <si>
    <t>Otras Transferencias al Sector Privado ¹</t>
  </si>
  <si>
    <t>A  Otras  Entidades  Públicas</t>
  </si>
  <si>
    <t>Alos Servicios de Salud ¹</t>
  </si>
  <si>
    <t>A las Asociaciones ¹</t>
  </si>
  <si>
    <t>Al Fondo Común Municipal  Permisos de Circulación ¹</t>
  </si>
  <si>
    <t>Al Fondo Común Municipal  Patentes Municipales ¹</t>
  </si>
  <si>
    <t>Al Fondo Común Municipal  Multas ¹</t>
  </si>
  <si>
    <t>A Otras Municipalidades</t>
  </si>
  <si>
    <t>C x P Otros Gastos Corrientes</t>
  </si>
  <si>
    <t>Compensaciones por daños a terceros y/o a la propi</t>
  </si>
  <si>
    <t>Aplicación Fondos de Terceros</t>
  </si>
  <si>
    <t>C x P Adquisición de Activos no Financieros</t>
  </si>
  <si>
    <t>C x P Iniciativas de Inversión</t>
  </si>
  <si>
    <t>C x P Transferencias de Capital</t>
  </si>
  <si>
    <t>C x P Servicio de la Deuda</t>
  </si>
  <si>
    <t>Deuda Flotante</t>
  </si>
  <si>
    <t>Prestaciones Sociales del Empleador</t>
  </si>
  <si>
    <t>Percibido/vigente</t>
  </si>
  <si>
    <t>Devengado/vigente</t>
  </si>
  <si>
    <t>C x C Transferencias para Gastos de Capital</t>
  </si>
  <si>
    <t>De Otras Entidades Públicas</t>
  </si>
  <si>
    <t>Gastos</t>
  </si>
  <si>
    <t>Por Anticipos a Contratistas</t>
  </si>
  <si>
    <t>Gastos Administrativos</t>
  </si>
  <si>
    <t>Amortización Deuda Interna</t>
  </si>
  <si>
    <t>DIRECCION DE SECPLA</t>
  </si>
  <si>
    <t>Organizaciones Comunitarias</t>
  </si>
  <si>
    <t>Gasto</t>
  </si>
  <si>
    <t>Otros Activos no Financieros</t>
  </si>
  <si>
    <t>Obligado M$</t>
  </si>
  <si>
    <t>A Otras Entidades Públicas</t>
  </si>
  <si>
    <t>099</t>
  </si>
  <si>
    <t>Prestaciones Previsionales</t>
  </si>
  <si>
    <t>C x P Íntegros al Fisco</t>
  </si>
  <si>
    <t>Otros Integros al Fisco</t>
  </si>
  <si>
    <t>A los Servicios Regionales de Vivienda y Urbanización</t>
  </si>
  <si>
    <t>C x P Préstamos</t>
  </si>
  <si>
    <t>Por  Anticipos  a Contratistas</t>
  </si>
  <si>
    <t>Percibido a Junio 2022 M$</t>
  </si>
  <si>
    <t>Devengado a Junio 2022 M$</t>
  </si>
  <si>
    <t>A Otras Entidades Públicas ¹</t>
  </si>
  <si>
    <t>Edificios</t>
  </si>
  <si>
    <t>Educ.-Pers.Juríd.Priv., Art.13 DFL 1-3063/80</t>
  </si>
  <si>
    <t>ANEXO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</si>
</sst>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0.0%"/>
    <numFmt numFmtId="166" formatCode="_-&quot;$&quot;\ * #,##0_-;\-&quot;$&quot;\ * #,##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6.95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164" fontId="0" fillId="2" borderId="0" xfId="2" applyFont="1" applyFill="1" applyAlignment="1">
      <alignment vertical="center"/>
    </xf>
    <xf numFmtId="0" fontId="6" fillId="2" borderId="3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1" xfId="0" quotePrefix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quotePrefix="1" applyFont="1" applyFill="1" applyBorder="1" applyAlignment="1">
      <alignment horizontal="center" vertical="center"/>
    </xf>
    <xf numFmtId="0" fontId="6" fillId="2" borderId="10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6" fontId="4" fillId="2" borderId="0" xfId="2" applyNumberFormat="1" applyFont="1" applyFill="1" applyBorder="1" applyAlignment="1">
      <alignment horizontal="right" vertical="center"/>
    </xf>
    <xf numFmtId="9" fontId="3" fillId="2" borderId="0" xfId="1" applyFont="1" applyFill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6" fontId="8" fillId="0" borderId="3" xfId="2" applyNumberFormat="1" applyFont="1" applyFill="1" applyBorder="1" applyAlignment="1">
      <alignment horizontal="right" vertical="center"/>
    </xf>
    <xf numFmtId="0" fontId="6" fillId="0" borderId="4" xfId="0" quotePrefix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66" fontId="4" fillId="0" borderId="3" xfId="2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6" fillId="2" borderId="23" xfId="0" quotePrefix="1" applyFont="1" applyFill="1" applyBorder="1" applyAlignment="1">
      <alignment horizontal="center" vertical="center"/>
    </xf>
    <xf numFmtId="0" fontId="6" fillId="2" borderId="20" xfId="0" quotePrefix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3" fillId="0" borderId="22" xfId="1" applyNumberFormat="1" applyFont="1" applyFill="1" applyBorder="1" applyAlignment="1">
      <alignment horizontal="center" vertical="center"/>
    </xf>
    <xf numFmtId="165" fontId="3" fillId="2" borderId="25" xfId="1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66" fontId="4" fillId="0" borderId="5" xfId="2" applyNumberFormat="1" applyFont="1" applyFill="1" applyBorder="1" applyAlignment="1">
      <alignment horizontal="right" vertical="center"/>
    </xf>
    <xf numFmtId="166" fontId="4" fillId="0" borderId="20" xfId="2" applyNumberFormat="1" applyFont="1" applyFill="1" applyBorder="1" applyAlignment="1">
      <alignment horizontal="right" vertical="center"/>
    </xf>
    <xf numFmtId="166" fontId="8" fillId="0" borderId="20" xfId="2" applyNumberFormat="1" applyFont="1" applyFill="1" applyBorder="1" applyAlignment="1">
      <alignment horizontal="right" vertical="center"/>
    </xf>
    <xf numFmtId="166" fontId="4" fillId="0" borderId="22" xfId="2" applyNumberFormat="1" applyFont="1" applyFill="1" applyBorder="1" applyAlignment="1">
      <alignment horizontal="right" vertical="center"/>
    </xf>
    <xf numFmtId="166" fontId="4" fillId="0" borderId="0" xfId="2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166" fontId="8" fillId="0" borderId="0" xfId="2" applyNumberFormat="1" applyFont="1" applyFill="1" applyBorder="1" applyAlignment="1">
      <alignment horizontal="right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66" fontId="4" fillId="0" borderId="25" xfId="2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vertical="center"/>
    </xf>
    <xf numFmtId="166" fontId="8" fillId="0" borderId="9" xfId="2" applyNumberFormat="1" applyFont="1" applyFill="1" applyBorder="1" applyAlignment="1">
      <alignment horizontal="right" vertical="center"/>
    </xf>
    <xf numFmtId="165" fontId="3" fillId="2" borderId="9" xfId="1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66" fontId="4" fillId="0" borderId="24" xfId="2" applyNumberFormat="1" applyFont="1" applyFill="1" applyBorder="1" applyAlignment="1">
      <alignment horizontal="right" vertical="center"/>
    </xf>
    <xf numFmtId="166" fontId="0" fillId="0" borderId="0" xfId="0" applyNumberFormat="1" applyAlignment="1">
      <alignment vertical="center"/>
    </xf>
    <xf numFmtId="166" fontId="0" fillId="2" borderId="0" xfId="0" applyNumberForma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7" fillId="4" borderId="13" xfId="0" applyFont="1" applyFill="1" applyBorder="1" applyAlignment="1">
      <alignment horizontal="center" vertical="center" textRotation="90"/>
    </xf>
    <xf numFmtId="0" fontId="7" fillId="4" borderId="19" xfId="0" applyFont="1" applyFill="1" applyBorder="1" applyAlignment="1">
      <alignment horizontal="center" vertical="center" textRotation="90"/>
    </xf>
    <xf numFmtId="0" fontId="7" fillId="4" borderId="14" xfId="0" applyFont="1" applyFill="1" applyBorder="1" applyAlignment="1">
      <alignment horizontal="center" vertical="center" textRotation="90"/>
    </xf>
    <xf numFmtId="0" fontId="7" fillId="4" borderId="0" xfId="0" applyFont="1" applyFill="1" applyAlignment="1">
      <alignment horizontal="center" vertical="center" textRotation="90"/>
    </xf>
    <xf numFmtId="0" fontId="7" fillId="3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 textRotation="90"/>
    </xf>
    <xf numFmtId="0" fontId="7" fillId="4" borderId="17" xfId="0" applyFont="1" applyFill="1" applyBorder="1" applyAlignment="1">
      <alignment horizontal="center" vertical="center" textRotation="90"/>
    </xf>
    <xf numFmtId="0" fontId="13" fillId="2" borderId="0" xfId="0" applyFont="1" applyFill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</cellXfs>
  <cellStyles count="4">
    <cellStyle name="Moneda" xfId="2" builtinId="4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8"/>
  <sheetViews>
    <sheetView tabSelected="1" topLeftCell="B142" zoomScaleNormal="100" zoomScaleSheetLayoutView="85" workbookViewId="0">
      <selection activeCell="O13" sqref="O13"/>
    </sheetView>
  </sheetViews>
  <sheetFormatPr baseColWidth="10" defaultRowHeight="15" x14ac:dyDescent="0.25"/>
  <cols>
    <col min="1" max="1" width="11.42578125" style="3" hidden="1" customWidth="1"/>
    <col min="2" max="4" width="4.28515625" style="7" customWidth="1"/>
    <col min="5" max="5" width="43.42578125" style="3" customWidth="1"/>
    <col min="6" max="8" width="17.7109375" style="36" customWidth="1"/>
    <col min="9" max="9" width="16.7109375" style="36" customWidth="1"/>
    <col min="10" max="10" width="16.5703125" style="3" bestFit="1" customWidth="1"/>
    <col min="11" max="11" width="26.5703125" style="36" hidden="1" customWidth="1"/>
    <col min="12" max="13" width="14" style="3" bestFit="1" customWidth="1"/>
    <col min="14" max="14" width="13" style="3" bestFit="1" customWidth="1"/>
    <col min="15" max="16384" width="11.42578125" style="3"/>
  </cols>
  <sheetData>
    <row r="1" spans="1:11" x14ac:dyDescent="0.25">
      <c r="F1" s="7"/>
      <c r="G1" s="7"/>
      <c r="H1" s="7"/>
      <c r="I1" s="3"/>
      <c r="K1" s="3"/>
    </row>
    <row r="2" spans="1:11" x14ac:dyDescent="0.25">
      <c r="B2" s="81" t="s">
        <v>200</v>
      </c>
      <c r="C2" s="81"/>
      <c r="D2" s="81"/>
      <c r="E2" s="81"/>
      <c r="F2" s="81"/>
      <c r="G2" s="81"/>
      <c r="H2" s="81"/>
      <c r="I2" s="81"/>
      <c r="K2" s="3"/>
    </row>
    <row r="3" spans="1:11" ht="23.25" x14ac:dyDescent="0.25">
      <c r="B3" s="4"/>
      <c r="C3" s="4"/>
      <c r="D3" s="4"/>
      <c r="E3" s="4"/>
      <c r="F3" s="4"/>
      <c r="G3" s="4"/>
      <c r="H3" s="4"/>
      <c r="I3" s="4"/>
      <c r="J3" s="89" t="s">
        <v>218</v>
      </c>
      <c r="K3" s="4"/>
    </row>
    <row r="4" spans="1:11" ht="23.25" x14ac:dyDescent="0.25">
      <c r="B4" s="5"/>
      <c r="C4" s="5"/>
      <c r="D4" s="5"/>
      <c r="E4" s="6"/>
      <c r="F4" s="5"/>
      <c r="G4" s="5"/>
      <c r="H4" s="5"/>
      <c r="I4" s="6"/>
      <c r="J4" s="89"/>
    </row>
    <row r="5" spans="1:11" ht="23.25" x14ac:dyDescent="0.25">
      <c r="E5" s="29" t="s">
        <v>0</v>
      </c>
      <c r="F5" s="3"/>
      <c r="G5" s="7"/>
      <c r="H5" s="7"/>
      <c r="I5" s="29"/>
      <c r="J5" s="89"/>
    </row>
    <row r="6" spans="1:11" ht="15.75" thickBot="1" x14ac:dyDescent="0.3">
      <c r="E6" s="6"/>
      <c r="F6" s="7"/>
      <c r="G6" s="7"/>
      <c r="H6" s="7"/>
      <c r="I6" s="6"/>
      <c r="J6" s="6"/>
      <c r="K6" s="6"/>
    </row>
    <row r="7" spans="1:11" x14ac:dyDescent="0.25">
      <c r="A7" s="8"/>
      <c r="B7" s="82" t="s">
        <v>146</v>
      </c>
      <c r="C7" s="84" t="s">
        <v>147</v>
      </c>
      <c r="D7" s="84" t="s">
        <v>148</v>
      </c>
      <c r="E7" s="26" t="s">
        <v>153</v>
      </c>
      <c r="F7" s="91" t="s">
        <v>150</v>
      </c>
      <c r="G7" s="86" t="s">
        <v>151</v>
      </c>
      <c r="H7" s="26" t="s">
        <v>149</v>
      </c>
      <c r="I7" s="26" t="s">
        <v>149</v>
      </c>
      <c r="J7" s="28" t="s">
        <v>1</v>
      </c>
      <c r="K7" s="69" t="s">
        <v>149</v>
      </c>
    </row>
    <row r="8" spans="1:11" ht="15.75" thickBot="1" x14ac:dyDescent="0.3">
      <c r="A8" s="9" t="s">
        <v>79</v>
      </c>
      <c r="B8" s="83"/>
      <c r="C8" s="85"/>
      <c r="D8" s="85"/>
      <c r="E8" s="45" t="s">
        <v>154</v>
      </c>
      <c r="F8" s="92"/>
      <c r="G8" s="90"/>
      <c r="H8" s="45" t="s">
        <v>155</v>
      </c>
      <c r="I8" s="45" t="s">
        <v>152</v>
      </c>
      <c r="J8" s="44" t="s">
        <v>192</v>
      </c>
      <c r="K8" s="70" t="s">
        <v>213</v>
      </c>
    </row>
    <row r="9" spans="1:11" ht="22.5" customHeight="1" x14ac:dyDescent="0.25">
      <c r="A9" s="1" t="s">
        <v>2</v>
      </c>
      <c r="B9" s="17" t="s">
        <v>2</v>
      </c>
      <c r="C9" s="18"/>
      <c r="D9" s="19"/>
      <c r="E9" s="20" t="s">
        <v>3</v>
      </c>
      <c r="F9" s="62">
        <f t="shared" ref="F9:I9" si="0">SUM(F10:F12)</f>
        <v>137053925</v>
      </c>
      <c r="G9" s="62">
        <f t="shared" si="0"/>
        <v>70874501</v>
      </c>
      <c r="H9" s="62">
        <f t="shared" si="0"/>
        <v>83134123.453000009</v>
      </c>
      <c r="I9" s="62">
        <f t="shared" si="0"/>
        <v>71037132.804000005</v>
      </c>
      <c r="J9" s="55">
        <f>I9/F9</f>
        <v>0.51831520187400693</v>
      </c>
      <c r="K9" s="42">
        <v>60318360.240000002</v>
      </c>
    </row>
    <row r="10" spans="1:11" s="36" customFormat="1" ht="22.5" customHeight="1" x14ac:dyDescent="0.25">
      <c r="A10" s="35" t="s">
        <v>80</v>
      </c>
      <c r="B10" s="37"/>
      <c r="C10" s="32" t="s">
        <v>4</v>
      </c>
      <c r="D10" s="33"/>
      <c r="E10" s="38" t="s">
        <v>5</v>
      </c>
      <c r="F10" s="39">
        <v>83334174</v>
      </c>
      <c r="G10" s="39">
        <v>40892824</v>
      </c>
      <c r="H10" s="39">
        <v>50005152.813000001</v>
      </c>
      <c r="I10" s="39">
        <v>37913868.677000001</v>
      </c>
      <c r="J10" s="55">
        <f>I10/F10</f>
        <v>0.45496183446901389</v>
      </c>
      <c r="K10" s="39">
        <v>33663807.869000003</v>
      </c>
    </row>
    <row r="11" spans="1:11" s="36" customFormat="1" ht="22.5" customHeight="1" x14ac:dyDescent="0.25">
      <c r="A11" s="35" t="s">
        <v>81</v>
      </c>
      <c r="B11" s="37"/>
      <c r="C11" s="32" t="s">
        <v>6</v>
      </c>
      <c r="D11" s="33"/>
      <c r="E11" s="38" t="s">
        <v>7</v>
      </c>
      <c r="F11" s="39">
        <v>22530632</v>
      </c>
      <c r="G11" s="39">
        <v>17948606</v>
      </c>
      <c r="H11" s="39">
        <v>20870939.934</v>
      </c>
      <c r="I11" s="39">
        <v>20865233.421</v>
      </c>
      <c r="J11" s="55">
        <f>I11/F11</f>
        <v>0.92608291773617357</v>
      </c>
      <c r="K11" s="39">
        <v>16174819.036</v>
      </c>
    </row>
    <row r="12" spans="1:11" s="36" customFormat="1" ht="22.5" customHeight="1" x14ac:dyDescent="0.25">
      <c r="A12" s="35" t="s">
        <v>82</v>
      </c>
      <c r="B12" s="37"/>
      <c r="C12" s="32" t="s">
        <v>2</v>
      </c>
      <c r="D12" s="34"/>
      <c r="E12" s="38" t="s">
        <v>8</v>
      </c>
      <c r="F12" s="39">
        <v>31189119</v>
      </c>
      <c r="G12" s="39">
        <v>12033071</v>
      </c>
      <c r="H12" s="39">
        <v>12258030.706</v>
      </c>
      <c r="I12" s="39">
        <v>12258030.706</v>
      </c>
      <c r="J12" s="55">
        <f>I12/F12</f>
        <v>0.39302266620612142</v>
      </c>
      <c r="K12" s="39">
        <v>10479733.335000001</v>
      </c>
    </row>
    <row r="13" spans="1:11" s="36" customFormat="1" ht="22.5" customHeight="1" x14ac:dyDescent="0.25">
      <c r="A13" s="35" t="s">
        <v>9</v>
      </c>
      <c r="B13" s="40" t="s">
        <v>9</v>
      </c>
      <c r="C13" s="32"/>
      <c r="D13" s="34"/>
      <c r="E13" s="41" t="s">
        <v>10</v>
      </c>
      <c r="F13" s="42">
        <f t="shared" ref="F13:I13" si="1">SUM(F14)</f>
        <v>13097546</v>
      </c>
      <c r="G13" s="42">
        <f t="shared" si="1"/>
        <v>7157546</v>
      </c>
      <c r="H13" s="42">
        <f t="shared" si="1"/>
        <v>7655102.1830000002</v>
      </c>
      <c r="I13" s="42">
        <f t="shared" si="1"/>
        <v>7655102.1830000002</v>
      </c>
      <c r="J13" s="55">
        <f>I13/F13</f>
        <v>0.5844684327125097</v>
      </c>
      <c r="K13" s="42">
        <v>6541806.6109999996</v>
      </c>
    </row>
    <row r="14" spans="1:11" s="36" customFormat="1" ht="22.5" customHeight="1" x14ac:dyDescent="0.25">
      <c r="A14" s="35" t="s">
        <v>83</v>
      </c>
      <c r="B14" s="37"/>
      <c r="C14" s="32" t="s">
        <v>11</v>
      </c>
      <c r="D14" s="33"/>
      <c r="E14" s="38" t="s">
        <v>12</v>
      </c>
      <c r="F14" s="39">
        <v>13097546</v>
      </c>
      <c r="G14" s="39">
        <v>7157546</v>
      </c>
      <c r="H14" s="39">
        <v>7655102.1830000002</v>
      </c>
      <c r="I14" s="39">
        <v>7655102.1830000002</v>
      </c>
      <c r="J14" s="55">
        <f>I14/F14</f>
        <v>0.5844684327125097</v>
      </c>
      <c r="K14" s="39">
        <v>6541806.6109999996</v>
      </c>
    </row>
    <row r="15" spans="1:11" s="36" customFormat="1" ht="22.5" customHeight="1" x14ac:dyDescent="0.25">
      <c r="A15" s="35" t="s">
        <v>13</v>
      </c>
      <c r="B15" s="40" t="s">
        <v>13</v>
      </c>
      <c r="C15" s="32"/>
      <c r="D15" s="34"/>
      <c r="E15" s="41" t="s">
        <v>14</v>
      </c>
      <c r="F15" s="42">
        <f t="shared" ref="F15:I15" si="2">SUM(F16:F17)</f>
        <v>1420000</v>
      </c>
      <c r="G15" s="42">
        <f t="shared" si="2"/>
        <v>577476</v>
      </c>
      <c r="H15" s="42">
        <f t="shared" si="2"/>
        <v>463076.06599999999</v>
      </c>
      <c r="I15" s="42">
        <f t="shared" si="2"/>
        <v>463076.06599999999</v>
      </c>
      <c r="J15" s="55">
        <f>I15/F15</f>
        <v>0.32610990563380282</v>
      </c>
      <c r="K15" s="42">
        <v>490181.913</v>
      </c>
    </row>
    <row r="16" spans="1:11" s="36" customFormat="1" ht="22.5" customHeight="1" x14ac:dyDescent="0.25">
      <c r="A16" s="35" t="s">
        <v>84</v>
      </c>
      <c r="B16" s="37"/>
      <c r="C16" s="32" t="s">
        <v>4</v>
      </c>
      <c r="D16" s="34"/>
      <c r="E16" s="38" t="s">
        <v>15</v>
      </c>
      <c r="F16" s="39">
        <v>20000</v>
      </c>
      <c r="G16" s="39">
        <v>2917</v>
      </c>
      <c r="H16" s="39">
        <v>4200</v>
      </c>
      <c r="I16" s="39">
        <v>4200</v>
      </c>
      <c r="J16" s="55">
        <f>I16/F16</f>
        <v>0.21</v>
      </c>
      <c r="K16" s="39">
        <v>3500</v>
      </c>
    </row>
    <row r="17" spans="1:11" s="36" customFormat="1" ht="22.5" customHeight="1" x14ac:dyDescent="0.25">
      <c r="A17" s="35" t="s">
        <v>85</v>
      </c>
      <c r="B17" s="37"/>
      <c r="C17" s="32" t="s">
        <v>2</v>
      </c>
      <c r="D17" s="33"/>
      <c r="E17" s="38" t="s">
        <v>16</v>
      </c>
      <c r="F17" s="39">
        <v>1400000</v>
      </c>
      <c r="G17" s="39">
        <v>574559</v>
      </c>
      <c r="H17" s="39">
        <v>458876.06599999999</v>
      </c>
      <c r="I17" s="39">
        <v>458876.06599999999</v>
      </c>
      <c r="J17" s="55">
        <f>I17/F17</f>
        <v>0.32776861857142858</v>
      </c>
      <c r="K17" s="39">
        <v>486681.913</v>
      </c>
    </row>
    <row r="18" spans="1:11" s="36" customFormat="1" ht="22.5" customHeight="1" x14ac:dyDescent="0.25">
      <c r="A18" s="35" t="s">
        <v>17</v>
      </c>
      <c r="B18" s="40" t="s">
        <v>17</v>
      </c>
      <c r="C18" s="32"/>
      <c r="D18" s="34"/>
      <c r="E18" s="41" t="s">
        <v>18</v>
      </c>
      <c r="F18" s="42">
        <f t="shared" ref="F18:I18" si="3">SUM(F19:F23)</f>
        <v>16623826</v>
      </c>
      <c r="G18" s="42">
        <f t="shared" si="3"/>
        <v>8620907</v>
      </c>
      <c r="H18" s="42">
        <f t="shared" si="3"/>
        <v>8621345.2520000003</v>
      </c>
      <c r="I18" s="42">
        <f t="shared" si="3"/>
        <v>8067081.3030000003</v>
      </c>
      <c r="J18" s="55">
        <f>I18/F18</f>
        <v>0.48527224136008162</v>
      </c>
      <c r="K18" s="42">
        <v>7366487.9110000003</v>
      </c>
    </row>
    <row r="19" spans="1:11" s="36" customFormat="1" ht="22.5" customHeight="1" x14ac:dyDescent="0.25">
      <c r="A19" s="35" t="s">
        <v>86</v>
      </c>
      <c r="B19" s="37"/>
      <c r="C19" s="32" t="s">
        <v>4</v>
      </c>
      <c r="D19" s="34"/>
      <c r="E19" s="38" t="s">
        <v>19</v>
      </c>
      <c r="F19" s="39">
        <v>396275</v>
      </c>
      <c r="G19" s="39">
        <v>177288</v>
      </c>
      <c r="H19" s="39">
        <v>376346.35399999999</v>
      </c>
      <c r="I19" s="39">
        <v>129554.38800000001</v>
      </c>
      <c r="J19" s="55">
        <f>I19/F19</f>
        <v>0.32693051037789417</v>
      </c>
      <c r="K19" s="39">
        <v>148566.94500000001</v>
      </c>
    </row>
    <row r="20" spans="1:11" s="36" customFormat="1" ht="22.5" customHeight="1" x14ac:dyDescent="0.25">
      <c r="A20" s="35" t="s">
        <v>87</v>
      </c>
      <c r="B20" s="40"/>
      <c r="C20" s="32" t="s">
        <v>6</v>
      </c>
      <c r="D20" s="33"/>
      <c r="E20" s="38" t="s">
        <v>20</v>
      </c>
      <c r="F20" s="39">
        <v>11668914</v>
      </c>
      <c r="G20" s="39">
        <v>5790610</v>
      </c>
      <c r="H20" s="39">
        <v>6443069.875</v>
      </c>
      <c r="I20" s="39">
        <v>6135597.892</v>
      </c>
      <c r="J20" s="55">
        <f>I20/F20</f>
        <v>0.52580710527132168</v>
      </c>
      <c r="K20" s="39">
        <v>4938025.7149999999</v>
      </c>
    </row>
    <row r="21" spans="1:11" s="36" customFormat="1" ht="22.5" customHeight="1" x14ac:dyDescent="0.25">
      <c r="A21" s="35" t="s">
        <v>88</v>
      </c>
      <c r="B21" s="37"/>
      <c r="C21" s="32" t="s">
        <v>2</v>
      </c>
      <c r="D21" s="33"/>
      <c r="E21" s="38" t="s">
        <v>21</v>
      </c>
      <c r="F21" s="39">
        <v>3190000</v>
      </c>
      <c r="G21" s="39">
        <v>1512780</v>
      </c>
      <c r="H21" s="39">
        <v>1566996.4469999999</v>
      </c>
      <c r="I21" s="39">
        <v>1566996.4469999999</v>
      </c>
      <c r="J21" s="55">
        <f>I21/F21</f>
        <v>0.49122145673981188</v>
      </c>
      <c r="K21" s="39">
        <v>1437896.655</v>
      </c>
    </row>
    <row r="22" spans="1:11" s="36" customFormat="1" ht="22.5" customHeight="1" x14ac:dyDescent="0.25">
      <c r="A22" s="35" t="s">
        <v>89</v>
      </c>
      <c r="B22" s="37"/>
      <c r="C22" s="32" t="s">
        <v>22</v>
      </c>
      <c r="D22" s="33"/>
      <c r="E22" s="38" t="s">
        <v>23</v>
      </c>
      <c r="F22" s="39">
        <v>73209</v>
      </c>
      <c r="G22" s="39">
        <v>54532</v>
      </c>
      <c r="H22" s="39">
        <v>74484.67</v>
      </c>
      <c r="I22" s="39">
        <v>74484.67</v>
      </c>
      <c r="J22" s="55">
        <f>I22/F22</f>
        <v>1.0174250433689846</v>
      </c>
      <c r="K22" s="39">
        <v>51641.237999999998</v>
      </c>
    </row>
    <row r="23" spans="1:11" s="36" customFormat="1" ht="22.5" customHeight="1" x14ac:dyDescent="0.25">
      <c r="A23" s="35" t="s">
        <v>90</v>
      </c>
      <c r="B23" s="40"/>
      <c r="C23" s="43">
        <v>99</v>
      </c>
      <c r="D23" s="33"/>
      <c r="E23" s="38" t="s">
        <v>24</v>
      </c>
      <c r="F23" s="39">
        <v>1295428</v>
      </c>
      <c r="G23" s="39">
        <v>1085697</v>
      </c>
      <c r="H23" s="39">
        <v>160447.90599999999</v>
      </c>
      <c r="I23" s="39">
        <v>160447.90599999999</v>
      </c>
      <c r="J23" s="55">
        <f>I23/F23</f>
        <v>0.12385706191312831</v>
      </c>
      <c r="K23" s="39">
        <v>790357.35800000001</v>
      </c>
    </row>
    <row r="24" spans="1:11" s="36" customFormat="1" ht="22.5" customHeight="1" x14ac:dyDescent="0.25">
      <c r="A24" s="35" t="s">
        <v>30</v>
      </c>
      <c r="B24" s="37">
        <v>10</v>
      </c>
      <c r="C24" s="43"/>
      <c r="D24" s="33"/>
      <c r="E24" s="41" t="s">
        <v>25</v>
      </c>
      <c r="F24" s="42">
        <f t="shared" ref="F24:I24" si="4">SUM(F25:F27)</f>
        <v>58000</v>
      </c>
      <c r="G24" s="42">
        <f t="shared" si="4"/>
        <v>35986</v>
      </c>
      <c r="H24" s="42">
        <f t="shared" si="4"/>
        <v>1145</v>
      </c>
      <c r="I24" s="42">
        <f t="shared" si="4"/>
        <v>1145</v>
      </c>
      <c r="J24" s="55">
        <f>I24/F24</f>
        <v>1.9741379310344826E-2</v>
      </c>
      <c r="K24" s="42">
        <v>40360</v>
      </c>
    </row>
    <row r="25" spans="1:11" s="36" customFormat="1" ht="22.5" customHeight="1" x14ac:dyDescent="0.25">
      <c r="A25" s="35" t="s">
        <v>91</v>
      </c>
      <c r="B25" s="40"/>
      <c r="C25" s="32" t="s">
        <v>2</v>
      </c>
      <c r="D25" s="33"/>
      <c r="E25" s="38" t="s">
        <v>26</v>
      </c>
      <c r="F25" s="39">
        <v>50000</v>
      </c>
      <c r="G25" s="39">
        <v>31731</v>
      </c>
      <c r="H25" s="39">
        <v>0</v>
      </c>
      <c r="I25" s="39">
        <v>0</v>
      </c>
      <c r="J25" s="55">
        <f>I25/F25</f>
        <v>0</v>
      </c>
      <c r="K25" s="39">
        <v>39490</v>
      </c>
    </row>
    <row r="26" spans="1:11" s="36" customFormat="1" ht="22.5" customHeight="1" x14ac:dyDescent="0.25">
      <c r="A26" s="35" t="s">
        <v>92</v>
      </c>
      <c r="B26" s="40"/>
      <c r="C26" s="32" t="s">
        <v>22</v>
      </c>
      <c r="D26" s="33"/>
      <c r="E26" s="38" t="s">
        <v>27</v>
      </c>
      <c r="F26" s="39">
        <v>5000</v>
      </c>
      <c r="G26" s="39">
        <v>2411</v>
      </c>
      <c r="H26" s="39">
        <v>1145</v>
      </c>
      <c r="I26" s="39">
        <v>1145</v>
      </c>
      <c r="J26" s="55">
        <f>I26/F26</f>
        <v>0.22900000000000001</v>
      </c>
      <c r="K26" s="39">
        <v>870</v>
      </c>
    </row>
    <row r="27" spans="1:11" s="36" customFormat="1" ht="22.5" customHeight="1" x14ac:dyDescent="0.25">
      <c r="A27" s="35"/>
      <c r="B27" s="40"/>
      <c r="C27" s="32">
        <v>99</v>
      </c>
      <c r="D27" s="33"/>
      <c r="E27" s="38" t="s">
        <v>203</v>
      </c>
      <c r="F27" s="39">
        <v>3000</v>
      </c>
      <c r="G27" s="39">
        <v>1844</v>
      </c>
      <c r="H27" s="39">
        <v>0</v>
      </c>
      <c r="I27" s="39">
        <v>0</v>
      </c>
      <c r="J27" s="55">
        <f>I27/F27</f>
        <v>0</v>
      </c>
      <c r="K27" s="39">
        <v>0</v>
      </c>
    </row>
    <row r="28" spans="1:11" ht="22.5" customHeight="1" x14ac:dyDescent="0.25">
      <c r="A28" s="1" t="s">
        <v>28</v>
      </c>
      <c r="B28" s="22" t="s">
        <v>28</v>
      </c>
      <c r="C28" s="12"/>
      <c r="D28" s="13"/>
      <c r="E28" s="15" t="s">
        <v>29</v>
      </c>
      <c r="F28" s="42">
        <f t="shared" ref="F28:I28" si="5">SUM(F29:F30)</f>
        <v>3575135</v>
      </c>
      <c r="G28" s="42">
        <f t="shared" si="5"/>
        <v>2563910</v>
      </c>
      <c r="H28" s="42">
        <f t="shared" si="5"/>
        <v>13072452.003999999</v>
      </c>
      <c r="I28" s="42">
        <f t="shared" si="5"/>
        <v>2166073.0099999998</v>
      </c>
      <c r="J28" s="55">
        <f>I28/F28</f>
        <v>0.60587166918172319</v>
      </c>
      <c r="K28" s="42">
        <v>1974415.0499999998</v>
      </c>
    </row>
    <row r="29" spans="1:11" ht="22.5" customHeight="1" x14ac:dyDescent="0.25">
      <c r="A29" s="1"/>
      <c r="B29" s="22"/>
      <c r="C29" s="11" t="s">
        <v>13</v>
      </c>
      <c r="D29" s="13"/>
      <c r="E29" s="16" t="s">
        <v>197</v>
      </c>
      <c r="F29" s="39">
        <v>178849</v>
      </c>
      <c r="G29" s="39">
        <v>178849</v>
      </c>
      <c r="H29" s="39">
        <v>363097.67800000001</v>
      </c>
      <c r="I29" s="39">
        <v>362692.38099999999</v>
      </c>
      <c r="J29" s="55">
        <f>I29/F29</f>
        <v>2.0279251267829288</v>
      </c>
      <c r="K29" s="39">
        <v>88162.926999999996</v>
      </c>
    </row>
    <row r="30" spans="1:11" ht="22.5" customHeight="1" x14ac:dyDescent="0.25">
      <c r="A30" s="1" t="s">
        <v>93</v>
      </c>
      <c r="B30" s="22"/>
      <c r="C30" s="11" t="s">
        <v>30</v>
      </c>
      <c r="D30" s="13"/>
      <c r="E30" s="16" t="s">
        <v>31</v>
      </c>
      <c r="F30" s="39">
        <v>3396286</v>
      </c>
      <c r="G30" s="39">
        <v>2385061</v>
      </c>
      <c r="H30" s="39">
        <v>12709354.325999999</v>
      </c>
      <c r="I30" s="39">
        <v>1803380.629</v>
      </c>
      <c r="J30" s="55">
        <f>I30/F30</f>
        <v>0.53098609157179344</v>
      </c>
      <c r="K30" s="39">
        <v>1886252.1229999999</v>
      </c>
    </row>
    <row r="31" spans="1:11" ht="22.5" customHeight="1" x14ac:dyDescent="0.25">
      <c r="A31" s="1"/>
      <c r="B31" s="51">
        <v>13</v>
      </c>
      <c r="C31" s="52"/>
      <c r="D31" s="53"/>
      <c r="E31" s="47" t="s">
        <v>194</v>
      </c>
      <c r="F31" s="63">
        <f t="shared" ref="F31:I31" si="6">SUM(F32)</f>
        <v>953958</v>
      </c>
      <c r="G31" s="63">
        <f t="shared" si="6"/>
        <v>556251</v>
      </c>
      <c r="H31" s="63">
        <f t="shared" si="6"/>
        <v>592956.62600000005</v>
      </c>
      <c r="I31" s="63">
        <f t="shared" si="6"/>
        <v>592956.62600000005</v>
      </c>
      <c r="J31" s="55">
        <f>I31/F31</f>
        <v>0.6215751909413203</v>
      </c>
      <c r="K31" s="42">
        <v>437464.609</v>
      </c>
    </row>
    <row r="32" spans="1:11" ht="22.5" customHeight="1" x14ac:dyDescent="0.25">
      <c r="A32" s="1"/>
      <c r="B32" s="51"/>
      <c r="C32" s="52" t="s">
        <v>2</v>
      </c>
      <c r="D32" s="53"/>
      <c r="E32" s="54" t="s">
        <v>195</v>
      </c>
      <c r="F32" s="64">
        <v>953958</v>
      </c>
      <c r="G32" s="64">
        <v>556251</v>
      </c>
      <c r="H32" s="64">
        <v>592956.62600000005</v>
      </c>
      <c r="I32" s="64">
        <v>592956.62600000005</v>
      </c>
      <c r="J32" s="55">
        <f>I32/F32</f>
        <v>0.6215751909413203</v>
      </c>
      <c r="K32" s="39">
        <v>437464.609</v>
      </c>
    </row>
    <row r="33" spans="1:16" ht="22.5" customHeight="1" thickBot="1" x14ac:dyDescent="0.3">
      <c r="A33" s="1" t="s">
        <v>32</v>
      </c>
      <c r="B33" s="23" t="s">
        <v>32</v>
      </c>
      <c r="C33" s="24"/>
      <c r="D33" s="25"/>
      <c r="E33" s="47" t="s">
        <v>33</v>
      </c>
      <c r="F33" s="63">
        <v>25961511</v>
      </c>
      <c r="G33" s="63">
        <v>25961511</v>
      </c>
      <c r="H33" s="63">
        <v>25961511</v>
      </c>
      <c r="I33" s="63">
        <v>25961511</v>
      </c>
      <c r="J33" s="55">
        <f>I33/F33</f>
        <v>1</v>
      </c>
      <c r="K33" s="78">
        <v>24649861</v>
      </c>
    </row>
    <row r="34" spans="1:16" ht="22.5" customHeight="1" thickBot="1" x14ac:dyDescent="0.3">
      <c r="B34" s="71"/>
      <c r="C34" s="72"/>
      <c r="D34" s="72"/>
      <c r="E34" s="48" t="s">
        <v>34</v>
      </c>
      <c r="F34" s="65">
        <f t="shared" ref="F34:I34" si="7">F9+F13+F15+F18+F24+F28+F31+F33</f>
        <v>198743901</v>
      </c>
      <c r="G34" s="65">
        <f t="shared" si="7"/>
        <v>116348088</v>
      </c>
      <c r="H34" s="65">
        <f t="shared" si="7"/>
        <v>139501711.58399999</v>
      </c>
      <c r="I34" s="65">
        <f t="shared" si="7"/>
        <v>115944077.99200001</v>
      </c>
      <c r="J34" s="58">
        <f>IFERROR(I34/F34,0)</f>
        <v>0.58338433234235454</v>
      </c>
      <c r="K34" s="73">
        <f>K9+K13+K15+K18+K24+K28+K31+K33</f>
        <v>101818937.33399999</v>
      </c>
      <c r="L34" s="30"/>
      <c r="M34" s="30"/>
      <c r="N34" s="30"/>
      <c r="O34" s="56"/>
      <c r="P34" s="56"/>
    </row>
    <row r="35" spans="1:16" ht="22.5" customHeight="1" x14ac:dyDescent="0.25">
      <c r="E35" s="6"/>
      <c r="F35" s="66"/>
      <c r="G35" s="66"/>
      <c r="H35" s="66"/>
      <c r="I35" s="66"/>
      <c r="J35" s="31"/>
      <c r="K35" s="66"/>
      <c r="L35" s="10"/>
    </row>
    <row r="37" spans="1:16" x14ac:dyDescent="0.25">
      <c r="B37" s="81" t="s">
        <v>200</v>
      </c>
      <c r="C37" s="81"/>
      <c r="D37" s="81"/>
      <c r="E37" s="81"/>
      <c r="F37" s="80"/>
      <c r="G37" s="7"/>
      <c r="H37" s="7"/>
      <c r="I37" s="3"/>
      <c r="K37" s="3"/>
    </row>
    <row r="38" spans="1:16" x14ac:dyDescent="0.25">
      <c r="B38" s="4"/>
      <c r="C38" s="4"/>
      <c r="D38" s="4"/>
      <c r="E38" s="4"/>
      <c r="F38" s="81"/>
      <c r="G38" s="81"/>
      <c r="H38" s="81"/>
      <c r="I38" s="81"/>
      <c r="K38" s="3"/>
    </row>
    <row r="39" spans="1:16" x14ac:dyDescent="0.25">
      <c r="B39" s="5"/>
      <c r="C39" s="5"/>
      <c r="D39" s="5"/>
      <c r="E39" s="6"/>
      <c r="F39" s="4"/>
      <c r="G39" s="4"/>
      <c r="H39" s="4"/>
      <c r="I39" s="4"/>
      <c r="K39" s="4"/>
    </row>
    <row r="40" spans="1:16" ht="21" x14ac:dyDescent="0.25">
      <c r="E40" s="29" t="s">
        <v>0</v>
      </c>
      <c r="F40" s="6"/>
      <c r="G40" s="5"/>
      <c r="H40" s="5"/>
      <c r="I40" s="6"/>
      <c r="J40" s="6"/>
      <c r="K40" s="6"/>
    </row>
    <row r="41" spans="1:16" ht="21.75" thickBot="1" x14ac:dyDescent="0.3">
      <c r="E41" s="6"/>
      <c r="F41" s="7"/>
      <c r="G41" s="7"/>
      <c r="H41" s="7"/>
      <c r="I41" s="29"/>
      <c r="J41" s="6"/>
      <c r="K41" s="29"/>
    </row>
    <row r="42" spans="1:16" ht="15" customHeight="1" x14ac:dyDescent="0.25">
      <c r="A42" s="8"/>
      <c r="B42" s="82" t="s">
        <v>146</v>
      </c>
      <c r="C42" s="84" t="s">
        <v>147</v>
      </c>
      <c r="D42" s="84" t="s">
        <v>148</v>
      </c>
      <c r="E42" s="26" t="s">
        <v>196</v>
      </c>
      <c r="F42" s="91" t="s">
        <v>150</v>
      </c>
      <c r="G42" s="86" t="s">
        <v>151</v>
      </c>
      <c r="H42" s="26" t="s">
        <v>202</v>
      </c>
      <c r="I42" s="26" t="s">
        <v>202</v>
      </c>
      <c r="J42" s="28" t="s">
        <v>1</v>
      </c>
      <c r="K42" s="69" t="s">
        <v>202</v>
      </c>
    </row>
    <row r="43" spans="1:16" ht="15.75" thickBot="1" x14ac:dyDescent="0.3">
      <c r="A43" s="9" t="s">
        <v>79</v>
      </c>
      <c r="B43" s="87"/>
      <c r="C43" s="88"/>
      <c r="D43" s="88"/>
      <c r="E43" s="27" t="s">
        <v>154</v>
      </c>
      <c r="F43" s="92"/>
      <c r="G43" s="90"/>
      <c r="H43" s="45" t="s">
        <v>204</v>
      </c>
      <c r="I43" s="45" t="s">
        <v>155</v>
      </c>
      <c r="J43" s="44" t="s">
        <v>193</v>
      </c>
      <c r="K43" s="70" t="s">
        <v>214</v>
      </c>
    </row>
    <row r="44" spans="1:16" ht="22.5" customHeight="1" x14ac:dyDescent="0.25">
      <c r="A44" s="2" t="s">
        <v>94</v>
      </c>
      <c r="B44" s="17">
        <v>21</v>
      </c>
      <c r="C44" s="18"/>
      <c r="D44" s="19"/>
      <c r="E44" s="20" t="s">
        <v>156</v>
      </c>
      <c r="F44" s="42">
        <f t="shared" ref="F44:I44" si="8">SUM(F45:F48)</f>
        <v>38351517</v>
      </c>
      <c r="G44" s="42">
        <f t="shared" si="8"/>
        <v>16669673</v>
      </c>
      <c r="H44" s="42">
        <f t="shared" si="8"/>
        <v>16429385.947999999</v>
      </c>
      <c r="I44" s="42">
        <f t="shared" si="8"/>
        <v>16429336.642999999</v>
      </c>
      <c r="J44" s="49">
        <f>I44/F44</f>
        <v>0.4283881819590083</v>
      </c>
      <c r="K44" s="42">
        <v>14472655.49</v>
      </c>
    </row>
    <row r="45" spans="1:16" ht="22.5" customHeight="1" x14ac:dyDescent="0.25">
      <c r="A45" s="2" t="s">
        <v>95</v>
      </c>
      <c r="B45" s="21"/>
      <c r="C45" s="32" t="s">
        <v>4</v>
      </c>
      <c r="D45" s="33"/>
      <c r="E45" s="38" t="s">
        <v>157</v>
      </c>
      <c r="F45" s="39">
        <v>24117947</v>
      </c>
      <c r="G45" s="39">
        <v>10527042</v>
      </c>
      <c r="H45" s="39">
        <v>9973813.9299999997</v>
      </c>
      <c r="I45" s="39">
        <v>9973764.625</v>
      </c>
      <c r="J45" s="55">
        <f>I45/F45</f>
        <v>0.41354119506938131</v>
      </c>
      <c r="K45" s="39">
        <v>9192991.5209999997</v>
      </c>
    </row>
    <row r="46" spans="1:16" ht="22.5" customHeight="1" x14ac:dyDescent="0.25">
      <c r="A46" s="2" t="s">
        <v>96</v>
      </c>
      <c r="B46" s="21"/>
      <c r="C46" s="32" t="s">
        <v>6</v>
      </c>
      <c r="D46" s="33"/>
      <c r="E46" s="38" t="s">
        <v>35</v>
      </c>
      <c r="F46" s="39">
        <v>9116304</v>
      </c>
      <c r="G46" s="39">
        <v>3767447</v>
      </c>
      <c r="H46" s="39">
        <v>3850982.1830000002</v>
      </c>
      <c r="I46" s="39">
        <v>3850982.1830000002</v>
      </c>
      <c r="J46" s="55">
        <f>I46/F46</f>
        <v>0.42242801282186293</v>
      </c>
      <c r="K46" s="39">
        <v>2953990.5329999998</v>
      </c>
    </row>
    <row r="47" spans="1:16" ht="22.5" customHeight="1" x14ac:dyDescent="0.25">
      <c r="A47" s="2" t="s">
        <v>97</v>
      </c>
      <c r="B47" s="21"/>
      <c r="C47" s="32" t="s">
        <v>2</v>
      </c>
      <c r="D47" s="33"/>
      <c r="E47" s="38" t="s">
        <v>36</v>
      </c>
      <c r="F47" s="39">
        <v>1630643</v>
      </c>
      <c r="G47" s="39">
        <v>839047</v>
      </c>
      <c r="H47" s="39">
        <v>1064288.4650000001</v>
      </c>
      <c r="I47" s="39">
        <v>1064288.4650000001</v>
      </c>
      <c r="J47" s="55">
        <f>I47/F47</f>
        <v>0.65268024024878535</v>
      </c>
      <c r="K47" s="39">
        <v>952143.87600000005</v>
      </c>
    </row>
    <row r="48" spans="1:16" ht="22.5" customHeight="1" x14ac:dyDescent="0.25">
      <c r="A48" s="2" t="s">
        <v>98</v>
      </c>
      <c r="B48" s="21"/>
      <c r="C48" s="11" t="s">
        <v>22</v>
      </c>
      <c r="D48" s="13"/>
      <c r="E48" s="16" t="s">
        <v>158</v>
      </c>
      <c r="F48" s="39">
        <v>3486623</v>
      </c>
      <c r="G48" s="39">
        <v>1536137</v>
      </c>
      <c r="H48" s="39">
        <v>1540301.37</v>
      </c>
      <c r="I48" s="39">
        <v>1540301.37</v>
      </c>
      <c r="J48" s="49">
        <f>I48/F48</f>
        <v>0.44177456811361598</v>
      </c>
      <c r="K48" s="39">
        <v>1373529.56</v>
      </c>
    </row>
    <row r="49" spans="1:12" ht="22.5" customHeight="1" x14ac:dyDescent="0.25">
      <c r="A49" s="2">
        <v>22</v>
      </c>
      <c r="B49" s="22" t="s">
        <v>37</v>
      </c>
      <c r="C49" s="11"/>
      <c r="D49" s="14"/>
      <c r="E49" s="15" t="s">
        <v>159</v>
      </c>
      <c r="F49" s="42">
        <f t="shared" ref="F49:I49" si="9">SUM(F50:F61)</f>
        <v>35543784</v>
      </c>
      <c r="G49" s="42">
        <f t="shared" si="9"/>
        <v>15010564</v>
      </c>
      <c r="H49" s="42">
        <f t="shared" si="9"/>
        <v>30184631.310999997</v>
      </c>
      <c r="I49" s="42">
        <f t="shared" si="9"/>
        <v>14514615.604</v>
      </c>
      <c r="J49" s="49">
        <f>I49/F49</f>
        <v>0.40835876123937731</v>
      </c>
      <c r="K49" s="42">
        <v>11382246.511</v>
      </c>
    </row>
    <row r="50" spans="1:12" ht="22.5" customHeight="1" x14ac:dyDescent="0.25">
      <c r="A50" s="2" t="s">
        <v>99</v>
      </c>
      <c r="B50" s="21"/>
      <c r="C50" s="11" t="s">
        <v>4</v>
      </c>
      <c r="D50" s="13"/>
      <c r="E50" s="16" t="s">
        <v>38</v>
      </c>
      <c r="F50" s="39">
        <v>312241</v>
      </c>
      <c r="G50" s="39">
        <v>241070</v>
      </c>
      <c r="H50" s="39">
        <v>277304.038</v>
      </c>
      <c r="I50" s="39">
        <v>250391.95</v>
      </c>
      <c r="J50" s="49">
        <f>I50/F50</f>
        <v>0.80191887035975418</v>
      </c>
      <c r="K50" s="39">
        <v>168997.57500000001</v>
      </c>
    </row>
    <row r="51" spans="1:12" ht="22.5" customHeight="1" x14ac:dyDescent="0.25">
      <c r="A51" s="2" t="s">
        <v>100</v>
      </c>
      <c r="B51" s="21"/>
      <c r="C51" s="32" t="s">
        <v>6</v>
      </c>
      <c r="D51" s="13"/>
      <c r="E51" s="16" t="s">
        <v>39</v>
      </c>
      <c r="F51" s="39">
        <v>1088100</v>
      </c>
      <c r="G51" s="39">
        <v>158803</v>
      </c>
      <c r="H51" s="39">
        <v>789666.24100000004</v>
      </c>
      <c r="I51" s="39">
        <v>295936.00599999999</v>
      </c>
      <c r="J51" s="49">
        <f>I51/F51</f>
        <v>0.27197500781178202</v>
      </c>
      <c r="K51" s="39">
        <v>405708.96799999999</v>
      </c>
    </row>
    <row r="52" spans="1:12" ht="22.5" customHeight="1" x14ac:dyDescent="0.25">
      <c r="A52" s="2" t="s">
        <v>101</v>
      </c>
      <c r="B52" s="21"/>
      <c r="C52" s="32" t="s">
        <v>2</v>
      </c>
      <c r="D52" s="13"/>
      <c r="E52" s="16" t="s">
        <v>160</v>
      </c>
      <c r="F52" s="39">
        <v>321571</v>
      </c>
      <c r="G52" s="39">
        <v>109334</v>
      </c>
      <c r="H52" s="39">
        <v>147943.649</v>
      </c>
      <c r="I52" s="39">
        <v>143741.66699999999</v>
      </c>
      <c r="J52" s="49">
        <f>I52/F52</f>
        <v>0.44699822745210227</v>
      </c>
      <c r="K52" s="39">
        <v>22509.803</v>
      </c>
    </row>
    <row r="53" spans="1:12" ht="22.5" customHeight="1" x14ac:dyDescent="0.25">
      <c r="A53" s="2" t="s">
        <v>102</v>
      </c>
      <c r="B53" s="21"/>
      <c r="C53" s="32" t="s">
        <v>22</v>
      </c>
      <c r="D53" s="13"/>
      <c r="E53" s="16" t="s">
        <v>161</v>
      </c>
      <c r="F53" s="39">
        <v>824799</v>
      </c>
      <c r="G53" s="39">
        <v>447735</v>
      </c>
      <c r="H53" s="39">
        <v>429002.033</v>
      </c>
      <c r="I53" s="39">
        <v>258377.20600000001</v>
      </c>
      <c r="J53" s="49">
        <f>I53/F53</f>
        <v>0.31326081384676752</v>
      </c>
      <c r="K53" s="39">
        <v>292492.06400000001</v>
      </c>
    </row>
    <row r="54" spans="1:12" ht="22.5" customHeight="1" x14ac:dyDescent="0.25">
      <c r="A54" s="2" t="s">
        <v>103</v>
      </c>
      <c r="B54" s="21"/>
      <c r="C54" s="32" t="s">
        <v>9</v>
      </c>
      <c r="D54" s="13"/>
      <c r="E54" s="16" t="s">
        <v>40</v>
      </c>
      <c r="F54" s="39">
        <v>3619276</v>
      </c>
      <c r="G54" s="39">
        <v>1931904</v>
      </c>
      <c r="H54" s="39">
        <v>3353474.915</v>
      </c>
      <c r="I54" s="39">
        <v>2237962.9649999999</v>
      </c>
      <c r="J54" s="49">
        <f>I54/F54</f>
        <v>0.61834548263243805</v>
      </c>
      <c r="K54" s="39">
        <v>1661089.226</v>
      </c>
    </row>
    <row r="55" spans="1:12" ht="22.5" customHeight="1" x14ac:dyDescent="0.25">
      <c r="A55" s="2" t="s">
        <v>104</v>
      </c>
      <c r="B55" s="21"/>
      <c r="C55" s="32" t="s">
        <v>13</v>
      </c>
      <c r="D55" s="13"/>
      <c r="E55" s="16" t="s">
        <v>162</v>
      </c>
      <c r="F55" s="39">
        <v>1225893</v>
      </c>
      <c r="G55" s="39">
        <v>574620</v>
      </c>
      <c r="H55" s="39">
        <v>788857.42599999998</v>
      </c>
      <c r="I55" s="39">
        <v>400115.3</v>
      </c>
      <c r="J55" s="49">
        <f>I55/F55</f>
        <v>0.32638680537371534</v>
      </c>
      <c r="K55" s="39">
        <v>275050.37400000001</v>
      </c>
    </row>
    <row r="56" spans="1:12" ht="22.5" customHeight="1" x14ac:dyDescent="0.25">
      <c r="A56" s="2" t="s">
        <v>105</v>
      </c>
      <c r="B56" s="21"/>
      <c r="C56" s="32" t="s">
        <v>41</v>
      </c>
      <c r="D56" s="13"/>
      <c r="E56" s="16" t="s">
        <v>42</v>
      </c>
      <c r="F56" s="39">
        <v>722723</v>
      </c>
      <c r="G56" s="39">
        <v>344003</v>
      </c>
      <c r="H56" s="39">
        <v>264898.88699999999</v>
      </c>
      <c r="I56" s="39">
        <v>155745.36799999999</v>
      </c>
      <c r="J56" s="49">
        <f>I56/F56</f>
        <v>0.21549800961087442</v>
      </c>
      <c r="K56" s="39">
        <v>154826.47700000001</v>
      </c>
    </row>
    <row r="57" spans="1:12" ht="22.5" customHeight="1" x14ac:dyDescent="0.25">
      <c r="A57" s="2" t="s">
        <v>106</v>
      </c>
      <c r="B57" s="21"/>
      <c r="C57" s="32" t="s">
        <v>17</v>
      </c>
      <c r="D57" s="13"/>
      <c r="E57" s="16" t="s">
        <v>43</v>
      </c>
      <c r="F57" s="39">
        <v>20382997</v>
      </c>
      <c r="G57" s="39">
        <v>7947450</v>
      </c>
      <c r="H57" s="39">
        <v>18422769.633000001</v>
      </c>
      <c r="I57" s="39">
        <v>7872979.2960000001</v>
      </c>
      <c r="J57" s="49">
        <f>I57/F57</f>
        <v>0.38625229135833167</v>
      </c>
      <c r="K57" s="39">
        <v>6139567.6040000003</v>
      </c>
      <c r="L57" s="68"/>
    </row>
    <row r="58" spans="1:12" ht="22.5" customHeight="1" x14ac:dyDescent="0.25">
      <c r="A58" s="2" t="s">
        <v>107</v>
      </c>
      <c r="B58" s="21"/>
      <c r="C58" s="32" t="s">
        <v>44</v>
      </c>
      <c r="D58" s="13"/>
      <c r="E58" s="16" t="s">
        <v>45</v>
      </c>
      <c r="F58" s="39">
        <v>3104213</v>
      </c>
      <c r="G58" s="39">
        <v>1624103</v>
      </c>
      <c r="H58" s="39">
        <v>2519697.7220000001</v>
      </c>
      <c r="I58" s="39">
        <v>1322566.8859999999</v>
      </c>
      <c r="J58" s="49">
        <f>I58/F58</f>
        <v>0.42605545624607588</v>
      </c>
      <c r="K58" s="39">
        <v>994191.76</v>
      </c>
    </row>
    <row r="59" spans="1:12" ht="22.5" customHeight="1" x14ac:dyDescent="0.25">
      <c r="A59" s="2" t="s">
        <v>108</v>
      </c>
      <c r="B59" s="21"/>
      <c r="C59" s="32" t="s">
        <v>30</v>
      </c>
      <c r="D59" s="13"/>
      <c r="E59" s="16" t="s">
        <v>46</v>
      </c>
      <c r="F59" s="39">
        <v>1004918</v>
      </c>
      <c r="G59" s="39">
        <v>558843</v>
      </c>
      <c r="H59" s="39">
        <v>1014769.8909999999</v>
      </c>
      <c r="I59" s="39">
        <v>584288.04</v>
      </c>
      <c r="J59" s="49">
        <f>I59/F59</f>
        <v>0.58142857427173167</v>
      </c>
      <c r="K59" s="39">
        <v>444597.15700000001</v>
      </c>
    </row>
    <row r="60" spans="1:12" ht="22.5" customHeight="1" x14ac:dyDescent="0.25">
      <c r="A60" s="2" t="s">
        <v>109</v>
      </c>
      <c r="B60" s="21"/>
      <c r="C60" s="32">
        <v>11</v>
      </c>
      <c r="D60" s="13"/>
      <c r="E60" s="16" t="s">
        <v>163</v>
      </c>
      <c r="F60" s="39">
        <v>2887359</v>
      </c>
      <c r="G60" s="39">
        <v>1022655</v>
      </c>
      <c r="H60" s="39">
        <v>2159401.665</v>
      </c>
      <c r="I60" s="39">
        <v>977599.71799999999</v>
      </c>
      <c r="J60" s="49">
        <f>I60/F60</f>
        <v>0.33857920611880959</v>
      </c>
      <c r="K60" s="39">
        <v>808891.95400000003</v>
      </c>
    </row>
    <row r="61" spans="1:12" ht="22.5" customHeight="1" x14ac:dyDescent="0.25">
      <c r="A61" s="2" t="s">
        <v>110</v>
      </c>
      <c r="B61" s="21"/>
      <c r="C61" s="32" t="s">
        <v>28</v>
      </c>
      <c r="D61" s="13"/>
      <c r="E61" s="16" t="s">
        <v>164</v>
      </c>
      <c r="F61" s="39">
        <v>49694</v>
      </c>
      <c r="G61" s="39">
        <v>50044</v>
      </c>
      <c r="H61" s="39">
        <v>16845.210999999999</v>
      </c>
      <c r="I61" s="39">
        <v>14911.201999999999</v>
      </c>
      <c r="J61" s="55">
        <f>I61/F61</f>
        <v>0.30006040970740933</v>
      </c>
      <c r="K61" s="39">
        <v>14323.549000000001</v>
      </c>
    </row>
    <row r="62" spans="1:12" ht="22.5" customHeight="1" x14ac:dyDescent="0.25">
      <c r="A62" s="2">
        <v>23</v>
      </c>
      <c r="B62" s="22" t="s">
        <v>47</v>
      </c>
      <c r="C62" s="11"/>
      <c r="D62" s="14"/>
      <c r="E62" s="15" t="s">
        <v>165</v>
      </c>
      <c r="F62" s="42">
        <f t="shared" ref="F62:I62" si="10">SUM(F63:F64)</f>
        <v>469024</v>
      </c>
      <c r="G62" s="42">
        <f t="shared" si="10"/>
        <v>469024</v>
      </c>
      <c r="H62" s="42">
        <f t="shared" si="10"/>
        <v>504504.45600000001</v>
      </c>
      <c r="I62" s="42">
        <f t="shared" si="10"/>
        <v>504504.45600000001</v>
      </c>
      <c r="J62" s="49">
        <f>I62/F62</f>
        <v>1.0756474210274953</v>
      </c>
      <c r="K62" s="42">
        <v>632352.91</v>
      </c>
    </row>
    <row r="63" spans="1:12" ht="22.5" customHeight="1" x14ac:dyDescent="0.25">
      <c r="A63" s="2"/>
      <c r="B63" s="22"/>
      <c r="C63" s="11" t="s">
        <v>4</v>
      </c>
      <c r="D63" s="14"/>
      <c r="E63" s="16" t="s">
        <v>207</v>
      </c>
      <c r="F63" s="39">
        <v>52203</v>
      </c>
      <c r="G63" s="39">
        <v>52203</v>
      </c>
      <c r="H63" s="39">
        <v>52202.34</v>
      </c>
      <c r="I63" s="39">
        <v>52202.34</v>
      </c>
      <c r="J63" s="49">
        <f>I63/F63</f>
        <v>0.99998735704844544</v>
      </c>
      <c r="K63" s="39">
        <v>100396.197</v>
      </c>
    </row>
    <row r="64" spans="1:12" ht="22.5" customHeight="1" x14ac:dyDescent="0.25">
      <c r="A64" s="2"/>
      <c r="B64" s="21"/>
      <c r="C64" s="11" t="s">
        <v>2</v>
      </c>
      <c r="D64" s="13"/>
      <c r="E64" s="16" t="s">
        <v>191</v>
      </c>
      <c r="F64" s="39">
        <v>416821</v>
      </c>
      <c r="G64" s="39">
        <v>416821</v>
      </c>
      <c r="H64" s="39">
        <v>452302.11599999998</v>
      </c>
      <c r="I64" s="39">
        <v>452302.11599999998</v>
      </c>
      <c r="J64" s="49">
        <f>I64/F64</f>
        <v>1.0851231487856898</v>
      </c>
      <c r="K64" s="39">
        <v>531956.71299999999</v>
      </c>
    </row>
    <row r="65" spans="1:11" ht="22.5" customHeight="1" x14ac:dyDescent="0.25">
      <c r="A65" s="2">
        <v>24</v>
      </c>
      <c r="B65" s="22" t="s">
        <v>48</v>
      </c>
      <c r="C65" s="11"/>
      <c r="D65" s="14"/>
      <c r="E65" s="15" t="s">
        <v>166</v>
      </c>
      <c r="F65" s="42">
        <f t="shared" ref="F65:I65" si="11">SUM(F66+F76)</f>
        <v>93908493</v>
      </c>
      <c r="G65" s="42">
        <f t="shared" si="11"/>
        <v>52939624</v>
      </c>
      <c r="H65" s="42">
        <f t="shared" si="11"/>
        <v>62132223.214000002</v>
      </c>
      <c r="I65" s="42">
        <f t="shared" si="11"/>
        <v>50999586.520000003</v>
      </c>
      <c r="J65" s="49">
        <f>I65/F65</f>
        <v>0.54307746712536431</v>
      </c>
      <c r="K65" s="42">
        <v>45213397.979000002</v>
      </c>
    </row>
    <row r="66" spans="1:11" ht="22.5" customHeight="1" x14ac:dyDescent="0.25">
      <c r="A66" s="2" t="s">
        <v>111</v>
      </c>
      <c r="B66" s="21"/>
      <c r="C66" s="11" t="s">
        <v>4</v>
      </c>
      <c r="D66" s="13"/>
      <c r="E66" s="16" t="s">
        <v>49</v>
      </c>
      <c r="F66" s="39">
        <f t="shared" ref="F66:I66" si="12">SUM(F67:F75)</f>
        <v>35634741</v>
      </c>
      <c r="G66" s="39">
        <f t="shared" si="12"/>
        <v>19616936</v>
      </c>
      <c r="H66" s="39">
        <f t="shared" si="12"/>
        <v>28387317.425999999</v>
      </c>
      <c r="I66" s="39">
        <f t="shared" si="12"/>
        <v>17261441.026000001</v>
      </c>
      <c r="J66" s="49">
        <f>I66/F66</f>
        <v>0.48439922787708772</v>
      </c>
      <c r="K66" s="39">
        <v>16984782.694000002</v>
      </c>
    </row>
    <row r="67" spans="1:11" ht="22.5" customHeight="1" x14ac:dyDescent="0.25">
      <c r="A67" s="2" t="s">
        <v>112</v>
      </c>
      <c r="B67" s="21"/>
      <c r="C67" s="11"/>
      <c r="D67" s="13" t="s">
        <v>50</v>
      </c>
      <c r="E67" s="16" t="s">
        <v>167</v>
      </c>
      <c r="F67" s="39">
        <v>71000</v>
      </c>
      <c r="G67" s="39">
        <v>0</v>
      </c>
      <c r="H67" s="39">
        <v>63002.18</v>
      </c>
      <c r="I67" s="39">
        <v>0</v>
      </c>
      <c r="J67" s="49">
        <f>I67/F67</f>
        <v>0</v>
      </c>
      <c r="K67" s="39">
        <v>0</v>
      </c>
    </row>
    <row r="68" spans="1:11" ht="22.5" customHeight="1" x14ac:dyDescent="0.25">
      <c r="A68" s="2" t="s">
        <v>113</v>
      </c>
      <c r="B68" s="21"/>
      <c r="C68" s="11"/>
      <c r="D68" s="33" t="s">
        <v>51</v>
      </c>
      <c r="E68" s="38" t="s">
        <v>168</v>
      </c>
      <c r="F68" s="39">
        <v>5565049</v>
      </c>
      <c r="G68" s="39">
        <v>2675410</v>
      </c>
      <c r="H68" s="39">
        <v>5579262.8339999998</v>
      </c>
      <c r="I68" s="39">
        <v>2689623.8339999998</v>
      </c>
      <c r="J68" s="55">
        <f>I68/F68</f>
        <v>0.48330640646650186</v>
      </c>
      <c r="K68" s="39">
        <v>2916182.08</v>
      </c>
    </row>
    <row r="69" spans="1:11" ht="22.5" customHeight="1" x14ac:dyDescent="0.25">
      <c r="A69" s="2" t="s">
        <v>114</v>
      </c>
      <c r="B69" s="21"/>
      <c r="C69" s="11"/>
      <c r="D69" s="33" t="s">
        <v>52</v>
      </c>
      <c r="E69" s="38" t="s">
        <v>169</v>
      </c>
      <c r="F69" s="39">
        <v>15656502</v>
      </c>
      <c r="G69" s="39">
        <v>7788070</v>
      </c>
      <c r="H69" s="39">
        <v>9876088.1720000003</v>
      </c>
      <c r="I69" s="39">
        <v>8022836.1720000003</v>
      </c>
      <c r="J69" s="55">
        <f>I69/F69</f>
        <v>0.51242839377531457</v>
      </c>
      <c r="K69" s="39">
        <v>7234296.2240000004</v>
      </c>
    </row>
    <row r="70" spans="1:11" ht="22.5" customHeight="1" x14ac:dyDescent="0.25">
      <c r="A70" s="2" t="s">
        <v>115</v>
      </c>
      <c r="B70" s="21"/>
      <c r="C70" s="11"/>
      <c r="D70" s="33" t="s">
        <v>53</v>
      </c>
      <c r="E70" s="38" t="s">
        <v>170</v>
      </c>
      <c r="F70" s="39">
        <v>85320</v>
      </c>
      <c r="G70" s="39">
        <v>77142</v>
      </c>
      <c r="H70" s="39">
        <v>77142</v>
      </c>
      <c r="I70" s="39">
        <v>77142</v>
      </c>
      <c r="J70" s="55">
        <f>I70/F70</f>
        <v>0.90414908579465536</v>
      </c>
      <c r="K70" s="39">
        <v>40430</v>
      </c>
    </row>
    <row r="71" spans="1:11" ht="22.5" customHeight="1" x14ac:dyDescent="0.25">
      <c r="A71" s="2" t="s">
        <v>117</v>
      </c>
      <c r="B71" s="21"/>
      <c r="C71" s="11"/>
      <c r="D71" s="33" t="s">
        <v>54</v>
      </c>
      <c r="E71" s="38" t="s">
        <v>171</v>
      </c>
      <c r="F71" s="39">
        <v>2466719</v>
      </c>
      <c r="G71" s="39">
        <v>1171651</v>
      </c>
      <c r="H71" s="39">
        <v>2466719</v>
      </c>
      <c r="I71" s="39">
        <v>1171651</v>
      </c>
      <c r="J71" s="55">
        <f>I71/F71</f>
        <v>0.47498357129450092</v>
      </c>
      <c r="K71" s="39">
        <v>1209495</v>
      </c>
    </row>
    <row r="72" spans="1:11" ht="22.5" customHeight="1" x14ac:dyDescent="0.25">
      <c r="A72" s="2" t="s">
        <v>116</v>
      </c>
      <c r="B72" s="21"/>
      <c r="C72" s="11"/>
      <c r="D72" s="33" t="s">
        <v>55</v>
      </c>
      <c r="E72" s="38" t="s">
        <v>172</v>
      </c>
      <c r="F72" s="39">
        <v>10278</v>
      </c>
      <c r="G72" s="39">
        <v>10278</v>
      </c>
      <c r="H72" s="39">
        <v>10278</v>
      </c>
      <c r="I72" s="39">
        <v>7000</v>
      </c>
      <c r="J72" s="55">
        <f>I72/F72</f>
        <v>0.68106635532204707</v>
      </c>
      <c r="K72" s="39">
        <v>0</v>
      </c>
    </row>
    <row r="73" spans="1:11" ht="22.5" customHeight="1" x14ac:dyDescent="0.25">
      <c r="A73" s="2" t="s">
        <v>118</v>
      </c>
      <c r="B73" s="77"/>
      <c r="C73" s="11"/>
      <c r="D73" s="33" t="s">
        <v>56</v>
      </c>
      <c r="E73" s="38" t="s">
        <v>173</v>
      </c>
      <c r="F73" s="39">
        <v>1418054</v>
      </c>
      <c r="G73" s="39">
        <v>899544</v>
      </c>
      <c r="H73" s="39">
        <v>941087.83400000003</v>
      </c>
      <c r="I73" s="39">
        <v>290542.71399999998</v>
      </c>
      <c r="J73" s="55">
        <f>I73/F73</f>
        <v>0.20488832865321066</v>
      </c>
      <c r="K73" s="39">
        <v>364835.99300000002</v>
      </c>
    </row>
    <row r="74" spans="1:11" ht="22.5" customHeight="1" x14ac:dyDescent="0.25">
      <c r="A74" s="2" t="s">
        <v>119</v>
      </c>
      <c r="B74" s="21"/>
      <c r="C74" s="11"/>
      <c r="D74" s="33" t="s">
        <v>57</v>
      </c>
      <c r="E74" s="38" t="s">
        <v>174</v>
      </c>
      <c r="F74" s="39">
        <v>93100</v>
      </c>
      <c r="G74" s="39">
        <v>36600</v>
      </c>
      <c r="H74" s="39">
        <v>6439.1</v>
      </c>
      <c r="I74" s="39">
        <v>3000</v>
      </c>
      <c r="J74" s="55">
        <f>I74/F74</f>
        <v>3.2223415682062301E-2</v>
      </c>
      <c r="K74" s="39">
        <v>33914.36</v>
      </c>
    </row>
    <row r="75" spans="1:11" ht="22.5" customHeight="1" x14ac:dyDescent="0.25">
      <c r="A75" s="2" t="s">
        <v>120</v>
      </c>
      <c r="B75" s="21"/>
      <c r="C75" s="11"/>
      <c r="D75" s="33" t="s">
        <v>58</v>
      </c>
      <c r="E75" s="38" t="s">
        <v>175</v>
      </c>
      <c r="F75" s="39">
        <v>10268719</v>
      </c>
      <c r="G75" s="39">
        <v>6958241</v>
      </c>
      <c r="H75" s="39">
        <v>9367298.3059999999</v>
      </c>
      <c r="I75" s="39">
        <v>4999645.3059999999</v>
      </c>
      <c r="J75" s="55">
        <f>I75/F75</f>
        <v>0.48688111009756913</v>
      </c>
      <c r="K75" s="39">
        <v>5185629.0369999995</v>
      </c>
    </row>
    <row r="76" spans="1:11" ht="22.5" customHeight="1" x14ac:dyDescent="0.25">
      <c r="A76" s="2" t="s">
        <v>121</v>
      </c>
      <c r="B76" s="22"/>
      <c r="C76" s="11" t="s">
        <v>2</v>
      </c>
      <c r="D76" s="34"/>
      <c r="E76" s="38" t="s">
        <v>176</v>
      </c>
      <c r="F76" s="39">
        <f t="shared" ref="F76:I76" si="13">SUM(F77:F83)</f>
        <v>58273752</v>
      </c>
      <c r="G76" s="39">
        <f t="shared" si="13"/>
        <v>33322688</v>
      </c>
      <c r="H76" s="39">
        <f t="shared" si="13"/>
        <v>33744905.788000003</v>
      </c>
      <c r="I76" s="39">
        <f t="shared" si="13"/>
        <v>33738145.494000003</v>
      </c>
      <c r="J76" s="55">
        <f>I76/F76</f>
        <v>0.57895955444914549</v>
      </c>
      <c r="K76" s="39">
        <v>28228615.284999996</v>
      </c>
    </row>
    <row r="77" spans="1:11" ht="22.5" customHeight="1" x14ac:dyDescent="0.25">
      <c r="A77" s="2" t="s">
        <v>122</v>
      </c>
      <c r="B77" s="21"/>
      <c r="C77" s="11"/>
      <c r="D77" s="33" t="s">
        <v>51</v>
      </c>
      <c r="E77" s="38" t="s">
        <v>177</v>
      </c>
      <c r="F77" s="39">
        <v>44896</v>
      </c>
      <c r="G77" s="39">
        <v>18205</v>
      </c>
      <c r="H77" s="39">
        <v>19690.627</v>
      </c>
      <c r="I77" s="39">
        <v>12930.333000000001</v>
      </c>
      <c r="J77" s="55">
        <f>I77/F77</f>
        <v>0.28800634800427655</v>
      </c>
      <c r="K77" s="39">
        <v>22669.684000000001</v>
      </c>
    </row>
    <row r="78" spans="1:11" ht="22.5" customHeight="1" x14ac:dyDescent="0.25">
      <c r="A78" s="2" t="s">
        <v>123</v>
      </c>
      <c r="B78" s="21"/>
      <c r="C78" s="11"/>
      <c r="D78" s="33" t="s">
        <v>60</v>
      </c>
      <c r="E78" s="38" t="s">
        <v>178</v>
      </c>
      <c r="F78" s="39">
        <v>24745</v>
      </c>
      <c r="G78" s="39">
        <v>24745</v>
      </c>
      <c r="H78" s="39">
        <v>37098.400000000001</v>
      </c>
      <c r="I78" s="39">
        <v>37098.400000000001</v>
      </c>
      <c r="J78" s="55">
        <f>I78/F78</f>
        <v>1.4992281268943222</v>
      </c>
      <c r="K78" s="39">
        <v>17597.832999999999</v>
      </c>
    </row>
    <row r="79" spans="1:11" ht="22.5" customHeight="1" x14ac:dyDescent="0.25">
      <c r="A79" s="2" t="s">
        <v>124</v>
      </c>
      <c r="B79" s="21"/>
      <c r="C79" s="11"/>
      <c r="D79" s="33" t="s">
        <v>61</v>
      </c>
      <c r="E79" s="38" t="s">
        <v>179</v>
      </c>
      <c r="F79" s="39">
        <v>13832378</v>
      </c>
      <c r="G79" s="39">
        <v>11545820</v>
      </c>
      <c r="H79" s="39">
        <v>11608688.800000001</v>
      </c>
      <c r="I79" s="39">
        <v>11608688.800000001</v>
      </c>
      <c r="J79" s="55">
        <f>I79/F79</f>
        <v>0.83924028102760062</v>
      </c>
      <c r="K79" s="39">
        <v>9630667.6940000001</v>
      </c>
    </row>
    <row r="80" spans="1:11" ht="22.5" customHeight="1" x14ac:dyDescent="0.25">
      <c r="A80" s="2" t="s">
        <v>125</v>
      </c>
      <c r="B80" s="21"/>
      <c r="C80" s="11"/>
      <c r="D80" s="33" t="s">
        <v>62</v>
      </c>
      <c r="E80" s="16" t="s">
        <v>180</v>
      </c>
      <c r="F80" s="39">
        <v>42509726</v>
      </c>
      <c r="G80" s="39">
        <v>20731839</v>
      </c>
      <c r="H80" s="39">
        <v>20885931.612</v>
      </c>
      <c r="I80" s="39">
        <v>20885931.612</v>
      </c>
      <c r="J80" s="49">
        <f>I80/F80</f>
        <v>0.49132124756579237</v>
      </c>
      <c r="K80" s="39">
        <v>17509440.822000001</v>
      </c>
    </row>
    <row r="81" spans="1:11" ht="22.5" customHeight="1" x14ac:dyDescent="0.25">
      <c r="A81" s="2" t="s">
        <v>126</v>
      </c>
      <c r="B81" s="21"/>
      <c r="C81" s="11"/>
      <c r="D81" s="33" t="s">
        <v>63</v>
      </c>
      <c r="E81" s="38" t="s">
        <v>181</v>
      </c>
      <c r="F81" s="39">
        <v>1234726</v>
      </c>
      <c r="G81" s="39">
        <v>546549</v>
      </c>
      <c r="H81" s="39">
        <v>555756.64399999997</v>
      </c>
      <c r="I81" s="39">
        <v>555756.64399999997</v>
      </c>
      <c r="J81" s="55">
        <f>I81/F81</f>
        <v>0.45010524116281669</v>
      </c>
      <c r="K81" s="39">
        <v>620004.34100000001</v>
      </c>
    </row>
    <row r="82" spans="1:11" ht="22.5" customHeight="1" x14ac:dyDescent="0.25">
      <c r="A82" s="2"/>
      <c r="B82" s="21"/>
      <c r="C82" s="11"/>
      <c r="D82" s="34" t="s">
        <v>206</v>
      </c>
      <c r="E82" s="38" t="s">
        <v>215</v>
      </c>
      <c r="F82" s="39">
        <v>0</v>
      </c>
      <c r="G82" s="39">
        <v>0</v>
      </c>
      <c r="H82" s="39">
        <v>0</v>
      </c>
      <c r="I82" s="39">
        <v>0</v>
      </c>
      <c r="J82" s="55">
        <v>0</v>
      </c>
      <c r="K82" s="39">
        <v>0</v>
      </c>
    </row>
    <row r="83" spans="1:11" ht="22.5" customHeight="1" x14ac:dyDescent="0.25">
      <c r="A83" s="2" t="s">
        <v>127</v>
      </c>
      <c r="B83" s="21"/>
      <c r="C83" s="11"/>
      <c r="D83" s="33" t="s">
        <v>64</v>
      </c>
      <c r="E83" s="38" t="s">
        <v>182</v>
      </c>
      <c r="F83" s="39">
        <v>627281</v>
      </c>
      <c r="G83" s="39">
        <v>455530</v>
      </c>
      <c r="H83" s="39">
        <v>637739.70499999996</v>
      </c>
      <c r="I83" s="39">
        <v>637739.70499999996</v>
      </c>
      <c r="J83" s="55">
        <f>I83/F83</f>
        <v>1.0166730779347692</v>
      </c>
      <c r="K83" s="39">
        <v>428234.91100000002</v>
      </c>
    </row>
    <row r="84" spans="1:11" ht="22.5" customHeight="1" x14ac:dyDescent="0.25">
      <c r="A84" s="2"/>
      <c r="B84" s="21">
        <v>25</v>
      </c>
      <c r="C84" s="11"/>
      <c r="D84" s="33"/>
      <c r="E84" s="38" t="s">
        <v>208</v>
      </c>
      <c r="F84" s="42">
        <f t="shared" ref="F84:I84" si="14">SUM(F85)</f>
        <v>15000</v>
      </c>
      <c r="G84" s="42">
        <f t="shared" si="14"/>
        <v>15000</v>
      </c>
      <c r="H84" s="42">
        <f t="shared" si="14"/>
        <v>4973.549</v>
      </c>
      <c r="I84" s="42">
        <f t="shared" si="14"/>
        <v>4973.549</v>
      </c>
      <c r="J84" s="55">
        <v>0</v>
      </c>
      <c r="K84" s="42">
        <v>24109.375</v>
      </c>
    </row>
    <row r="85" spans="1:11" ht="22.5" customHeight="1" x14ac:dyDescent="0.25">
      <c r="A85" s="2"/>
      <c r="B85" s="21"/>
      <c r="C85" s="11">
        <v>99</v>
      </c>
      <c r="D85" s="33"/>
      <c r="E85" s="38" t="s">
        <v>209</v>
      </c>
      <c r="F85" s="39">
        <v>15000</v>
      </c>
      <c r="G85" s="39">
        <v>15000</v>
      </c>
      <c r="H85" s="39">
        <v>4973.549</v>
      </c>
      <c r="I85" s="39">
        <v>4973.549</v>
      </c>
      <c r="J85" s="55">
        <v>0</v>
      </c>
      <c r="K85" s="39">
        <v>24109.375</v>
      </c>
    </row>
    <row r="86" spans="1:11" ht="22.5" customHeight="1" x14ac:dyDescent="0.25">
      <c r="A86" s="2">
        <v>26</v>
      </c>
      <c r="B86" s="22" t="s">
        <v>65</v>
      </c>
      <c r="C86" s="11"/>
      <c r="D86" s="14"/>
      <c r="E86" s="15" t="s">
        <v>183</v>
      </c>
      <c r="F86" s="42">
        <f t="shared" ref="F86:I86" si="15">SUM(F87:F89)</f>
        <v>345740</v>
      </c>
      <c r="G86" s="42">
        <f t="shared" si="15"/>
        <v>383054</v>
      </c>
      <c r="H86" s="42">
        <f t="shared" si="15"/>
        <v>455521.11900000001</v>
      </c>
      <c r="I86" s="42">
        <f t="shared" si="15"/>
        <v>452951.75599999999</v>
      </c>
      <c r="J86" s="49">
        <f>I86/F86</f>
        <v>1.3100935847746862</v>
      </c>
      <c r="K86" s="42">
        <v>201433.38800000001</v>
      </c>
    </row>
    <row r="87" spans="1:11" ht="22.5" customHeight="1" x14ac:dyDescent="0.25">
      <c r="A87" s="2" t="s">
        <v>128</v>
      </c>
      <c r="B87" s="21"/>
      <c r="C87" s="11" t="s">
        <v>4</v>
      </c>
      <c r="D87" s="13"/>
      <c r="E87" s="16" t="s">
        <v>66</v>
      </c>
      <c r="F87" s="39">
        <v>187785</v>
      </c>
      <c r="G87" s="39">
        <v>171890</v>
      </c>
      <c r="H87" s="39">
        <v>228161.21900000001</v>
      </c>
      <c r="I87" s="39">
        <v>227047.59899999999</v>
      </c>
      <c r="J87" s="55">
        <f>I87/F87</f>
        <v>1.2090827222621614</v>
      </c>
      <c r="K87" s="39">
        <v>46727.677000000003</v>
      </c>
    </row>
    <row r="88" spans="1:11" ht="22.5" customHeight="1" x14ac:dyDescent="0.25">
      <c r="A88" s="2" t="s">
        <v>129</v>
      </c>
      <c r="B88" s="21"/>
      <c r="C88" s="11" t="s">
        <v>6</v>
      </c>
      <c r="D88" s="13"/>
      <c r="E88" s="16" t="s">
        <v>184</v>
      </c>
      <c r="F88" s="39">
        <v>82934</v>
      </c>
      <c r="G88" s="39">
        <v>154697</v>
      </c>
      <c r="H88" s="39">
        <v>162688.99400000001</v>
      </c>
      <c r="I88" s="39">
        <v>161233.25099999999</v>
      </c>
      <c r="J88" s="55">
        <f>I88/F88</f>
        <v>1.9441152120963656</v>
      </c>
      <c r="K88" s="39">
        <v>103466.273</v>
      </c>
    </row>
    <row r="89" spans="1:11" ht="22.5" customHeight="1" thickBot="1" x14ac:dyDescent="0.3">
      <c r="A89" s="2" t="s">
        <v>130</v>
      </c>
      <c r="B89" s="60"/>
      <c r="C89" s="24" t="s">
        <v>22</v>
      </c>
      <c r="D89" s="25"/>
      <c r="E89" s="74" t="s">
        <v>185</v>
      </c>
      <c r="F89" s="75">
        <v>75021</v>
      </c>
      <c r="G89" s="75">
        <v>56467</v>
      </c>
      <c r="H89" s="75">
        <v>64670.906000000003</v>
      </c>
      <c r="I89" s="75">
        <v>64670.906000000003</v>
      </c>
      <c r="J89" s="76">
        <f>I89/F89</f>
        <v>0.86203737620133036</v>
      </c>
      <c r="K89" s="75">
        <v>51239.438000000002</v>
      </c>
    </row>
    <row r="90" spans="1:11" x14ac:dyDescent="0.25">
      <c r="B90" s="81" t="s">
        <v>200</v>
      </c>
      <c r="C90" s="81"/>
      <c r="D90" s="81"/>
      <c r="E90" s="81"/>
      <c r="F90" s="7"/>
      <c r="G90" s="7"/>
      <c r="H90" s="7"/>
      <c r="I90" s="3"/>
      <c r="K90" s="3"/>
    </row>
    <row r="91" spans="1:11" x14ac:dyDescent="0.25">
      <c r="B91" s="4"/>
      <c r="C91" s="4"/>
      <c r="D91" s="4"/>
      <c r="E91" s="4"/>
      <c r="F91" s="81"/>
      <c r="G91" s="81"/>
      <c r="H91" s="81"/>
      <c r="I91" s="81"/>
      <c r="K91" s="3"/>
    </row>
    <row r="92" spans="1:11" x14ac:dyDescent="0.25">
      <c r="B92" s="5"/>
      <c r="C92" s="5"/>
      <c r="D92" s="5"/>
      <c r="E92" s="6"/>
      <c r="F92" s="4"/>
      <c r="G92" s="4"/>
      <c r="H92" s="4"/>
      <c r="I92" s="4"/>
      <c r="K92" s="4"/>
    </row>
    <row r="93" spans="1:11" ht="21" x14ac:dyDescent="0.25">
      <c r="E93" s="29" t="s">
        <v>0</v>
      </c>
      <c r="F93" s="5"/>
      <c r="G93" s="5"/>
      <c r="H93" s="5"/>
      <c r="I93" s="6"/>
      <c r="J93" s="6"/>
      <c r="K93" s="6"/>
    </row>
    <row r="94" spans="1:11" ht="21.75" thickBot="1" x14ac:dyDescent="0.3">
      <c r="E94" s="6"/>
      <c r="F94" s="7"/>
      <c r="G94" s="7"/>
      <c r="H94" s="7"/>
      <c r="I94" s="29"/>
      <c r="J94" s="6"/>
      <c r="K94" s="29"/>
    </row>
    <row r="95" spans="1:11" ht="15" customHeight="1" x14ac:dyDescent="0.25">
      <c r="A95" s="8"/>
      <c r="B95" s="82" t="s">
        <v>146</v>
      </c>
      <c r="C95" s="84" t="s">
        <v>147</v>
      </c>
      <c r="D95" s="84" t="s">
        <v>148</v>
      </c>
      <c r="E95" s="26" t="s">
        <v>196</v>
      </c>
      <c r="F95" s="86"/>
      <c r="G95" s="86"/>
      <c r="H95" s="26" t="s">
        <v>202</v>
      </c>
      <c r="I95" s="26" t="s">
        <v>202</v>
      </c>
      <c r="J95" s="28" t="s">
        <v>1</v>
      </c>
      <c r="K95" s="69" t="s">
        <v>202</v>
      </c>
    </row>
    <row r="96" spans="1:11" ht="15.75" thickBot="1" x14ac:dyDescent="0.3">
      <c r="A96" s="9" t="s">
        <v>79</v>
      </c>
      <c r="B96" s="87"/>
      <c r="C96" s="88"/>
      <c r="D96" s="88"/>
      <c r="E96" s="27" t="s">
        <v>154</v>
      </c>
      <c r="F96" s="46" t="s">
        <v>150</v>
      </c>
      <c r="G96" s="46" t="s">
        <v>151</v>
      </c>
      <c r="H96" s="45" t="s">
        <v>204</v>
      </c>
      <c r="I96" s="45" t="s">
        <v>155</v>
      </c>
      <c r="J96" s="44" t="s">
        <v>193</v>
      </c>
      <c r="K96" s="70" t="s">
        <v>214</v>
      </c>
    </row>
    <row r="97" spans="1:11" ht="22.5" customHeight="1" x14ac:dyDescent="0.25">
      <c r="A97" s="2">
        <v>29</v>
      </c>
      <c r="B97" s="22" t="s">
        <v>67</v>
      </c>
      <c r="C97" s="11"/>
      <c r="D97" s="14"/>
      <c r="E97" s="15" t="s">
        <v>186</v>
      </c>
      <c r="F97" s="42">
        <f t="shared" ref="F97:I97" si="16">SUM(F98:F104)</f>
        <v>2339783</v>
      </c>
      <c r="G97" s="42">
        <f t="shared" si="16"/>
        <v>881028</v>
      </c>
      <c r="H97" s="42">
        <f t="shared" si="16"/>
        <v>950456.36100000003</v>
      </c>
      <c r="I97" s="42">
        <f t="shared" si="16"/>
        <v>534212.56400000001</v>
      </c>
      <c r="J97" s="50">
        <f>I97/F97</f>
        <v>0.2283171405211509</v>
      </c>
      <c r="K97" s="42">
        <v>310910.01300000004</v>
      </c>
    </row>
    <row r="98" spans="1:11" ht="22.5" customHeight="1" x14ac:dyDescent="0.25">
      <c r="A98" s="2"/>
      <c r="B98" s="22"/>
      <c r="C98" s="11" t="s">
        <v>6</v>
      </c>
      <c r="D98" s="14"/>
      <c r="E98" s="15" t="s">
        <v>216</v>
      </c>
      <c r="F98" s="42">
        <v>0</v>
      </c>
      <c r="G98" s="42">
        <v>0</v>
      </c>
      <c r="H98" s="42">
        <v>0</v>
      </c>
      <c r="I98" s="42">
        <v>0</v>
      </c>
      <c r="J98" s="50">
        <v>0</v>
      </c>
      <c r="K98" s="42">
        <v>0</v>
      </c>
    </row>
    <row r="99" spans="1:11" ht="22.5" customHeight="1" x14ac:dyDescent="0.25">
      <c r="A99" s="2" t="s">
        <v>131</v>
      </c>
      <c r="B99" s="21"/>
      <c r="C99" s="32" t="s">
        <v>2</v>
      </c>
      <c r="D99" s="13"/>
      <c r="E99" s="16" t="s">
        <v>26</v>
      </c>
      <c r="F99" s="39">
        <v>1202890</v>
      </c>
      <c r="G99" s="39">
        <v>77890</v>
      </c>
      <c r="H99" s="39">
        <v>317518.18300000002</v>
      </c>
      <c r="I99" s="39">
        <v>60543.998</v>
      </c>
      <c r="J99" s="50">
        <f t="shared" ref="J99:J112" si="17">I99/F99</f>
        <v>5.03321151559993E-2</v>
      </c>
      <c r="K99" s="39">
        <v>27429.200000000001</v>
      </c>
    </row>
    <row r="100" spans="1:11" ht="22.5" customHeight="1" x14ac:dyDescent="0.25">
      <c r="A100" s="2" t="s">
        <v>132</v>
      </c>
      <c r="B100" s="21"/>
      <c r="C100" s="32" t="s">
        <v>22</v>
      </c>
      <c r="D100" s="13"/>
      <c r="E100" s="16" t="s">
        <v>27</v>
      </c>
      <c r="F100" s="39">
        <v>261092</v>
      </c>
      <c r="G100" s="39">
        <v>157508</v>
      </c>
      <c r="H100" s="39">
        <v>155575.986</v>
      </c>
      <c r="I100" s="39">
        <v>102567.433</v>
      </c>
      <c r="J100" s="50">
        <f t="shared" si="17"/>
        <v>0.39284019809109433</v>
      </c>
      <c r="K100" s="39">
        <v>75051.082999999999</v>
      </c>
    </row>
    <row r="101" spans="1:11" ht="22.5" customHeight="1" x14ac:dyDescent="0.25">
      <c r="A101" s="2" t="s">
        <v>133</v>
      </c>
      <c r="B101" s="21"/>
      <c r="C101" s="32" t="s">
        <v>9</v>
      </c>
      <c r="D101" s="13"/>
      <c r="E101" s="16" t="s">
        <v>68</v>
      </c>
      <c r="F101" s="39">
        <v>285828</v>
      </c>
      <c r="G101" s="39">
        <v>245828</v>
      </c>
      <c r="H101" s="39">
        <v>218030.81</v>
      </c>
      <c r="I101" s="39">
        <v>179459.476</v>
      </c>
      <c r="J101" s="50">
        <f t="shared" si="17"/>
        <v>0.6278582784051947</v>
      </c>
      <c r="K101" s="39">
        <v>112054.433</v>
      </c>
    </row>
    <row r="102" spans="1:11" ht="22.5" customHeight="1" x14ac:dyDescent="0.25">
      <c r="A102" s="2" t="s">
        <v>134</v>
      </c>
      <c r="B102" s="21"/>
      <c r="C102" s="32" t="s">
        <v>13</v>
      </c>
      <c r="D102" s="13"/>
      <c r="E102" s="16" t="s">
        <v>69</v>
      </c>
      <c r="F102" s="39">
        <v>67616</v>
      </c>
      <c r="G102" s="39">
        <v>67616</v>
      </c>
      <c r="H102" s="39">
        <v>23300.608</v>
      </c>
      <c r="I102" s="39">
        <v>8931.9369999999999</v>
      </c>
      <c r="J102" s="50">
        <f t="shared" si="17"/>
        <v>0.13209797976810222</v>
      </c>
      <c r="K102" s="39">
        <v>24721.559000000001</v>
      </c>
    </row>
    <row r="103" spans="1:11" ht="22.5" customHeight="1" x14ac:dyDescent="0.25">
      <c r="A103" s="2" t="s">
        <v>135</v>
      </c>
      <c r="B103" s="21"/>
      <c r="C103" s="32" t="s">
        <v>41</v>
      </c>
      <c r="D103" s="13"/>
      <c r="E103" s="16" t="s">
        <v>70</v>
      </c>
      <c r="F103" s="39">
        <v>417242</v>
      </c>
      <c r="G103" s="39">
        <v>227071</v>
      </c>
      <c r="H103" s="39">
        <v>230916.084</v>
      </c>
      <c r="I103" s="39">
        <v>182709.72</v>
      </c>
      <c r="J103" s="50">
        <f t="shared" si="17"/>
        <v>0.43789867750609957</v>
      </c>
      <c r="K103" s="39">
        <v>71653.737999999998</v>
      </c>
    </row>
    <row r="104" spans="1:11" ht="22.5" customHeight="1" x14ac:dyDescent="0.25">
      <c r="A104" s="2"/>
      <c r="B104" s="21"/>
      <c r="C104" s="32">
        <v>99</v>
      </c>
      <c r="D104" s="13"/>
      <c r="E104" s="16" t="s">
        <v>203</v>
      </c>
      <c r="F104" s="39">
        <v>105115</v>
      </c>
      <c r="G104" s="39">
        <v>105115</v>
      </c>
      <c r="H104" s="39">
        <v>5114.6899999999996</v>
      </c>
      <c r="I104" s="39">
        <v>0</v>
      </c>
      <c r="J104" s="50">
        <f t="shared" si="17"/>
        <v>0</v>
      </c>
      <c r="K104" s="39">
        <v>0</v>
      </c>
    </row>
    <row r="105" spans="1:11" ht="22.5" customHeight="1" x14ac:dyDescent="0.25">
      <c r="A105" s="2">
        <v>31</v>
      </c>
      <c r="B105" s="22" t="s">
        <v>71</v>
      </c>
      <c r="C105" s="11"/>
      <c r="D105" s="14"/>
      <c r="E105" s="15" t="s">
        <v>187</v>
      </c>
      <c r="F105" s="42">
        <f t="shared" ref="F105:I105" si="18">SUM(F106+F108)</f>
        <v>22762615</v>
      </c>
      <c r="G105" s="42">
        <f t="shared" si="18"/>
        <v>5530785</v>
      </c>
      <c r="H105" s="42">
        <f t="shared" si="18"/>
        <v>12559602.467999998</v>
      </c>
      <c r="I105" s="42">
        <f t="shared" si="18"/>
        <v>5524652.165</v>
      </c>
      <c r="J105" s="50">
        <f t="shared" si="17"/>
        <v>0.24270727089132774</v>
      </c>
      <c r="K105" s="42">
        <v>3447292.38</v>
      </c>
    </row>
    <row r="106" spans="1:11" ht="22.5" customHeight="1" x14ac:dyDescent="0.25">
      <c r="A106" s="2" t="s">
        <v>136</v>
      </c>
      <c r="B106" s="21"/>
      <c r="C106" s="11" t="s">
        <v>4</v>
      </c>
      <c r="D106" s="13"/>
      <c r="E106" s="16" t="s">
        <v>72</v>
      </c>
      <c r="F106" s="39">
        <f t="shared" ref="F106:I106" si="19">SUM(F107)</f>
        <v>2054</v>
      </c>
      <c r="G106" s="39">
        <f t="shared" si="19"/>
        <v>0</v>
      </c>
      <c r="H106" s="39">
        <f t="shared" si="19"/>
        <v>2053.9650000000001</v>
      </c>
      <c r="I106" s="39">
        <f t="shared" si="19"/>
        <v>0</v>
      </c>
      <c r="J106" s="50">
        <f t="shared" si="17"/>
        <v>0</v>
      </c>
      <c r="K106" s="39">
        <v>0</v>
      </c>
    </row>
    <row r="107" spans="1:11" ht="22.5" customHeight="1" x14ac:dyDescent="0.25">
      <c r="A107" s="2" t="s">
        <v>137</v>
      </c>
      <c r="B107" s="21"/>
      <c r="C107" s="11"/>
      <c r="D107" s="13" t="s">
        <v>51</v>
      </c>
      <c r="E107" s="16" t="s">
        <v>73</v>
      </c>
      <c r="F107" s="39">
        <v>2054</v>
      </c>
      <c r="G107" s="39">
        <v>0</v>
      </c>
      <c r="H107" s="39">
        <v>2053.9650000000001</v>
      </c>
      <c r="I107" s="39">
        <v>0</v>
      </c>
      <c r="J107" s="50">
        <f t="shared" si="17"/>
        <v>0</v>
      </c>
      <c r="K107" s="39">
        <v>0</v>
      </c>
    </row>
    <row r="108" spans="1:11" ht="22.5" customHeight="1" x14ac:dyDescent="0.25">
      <c r="A108" s="2" t="s">
        <v>138</v>
      </c>
      <c r="B108" s="22"/>
      <c r="C108" s="11" t="s">
        <v>6</v>
      </c>
      <c r="D108" s="14"/>
      <c r="E108" s="16" t="s">
        <v>74</v>
      </c>
      <c r="F108" s="39">
        <f t="shared" ref="F108:I108" si="20">SUM(F109:F112)</f>
        <v>22760561</v>
      </c>
      <c r="G108" s="39">
        <f t="shared" si="20"/>
        <v>5530785</v>
      </c>
      <c r="H108" s="39">
        <f t="shared" si="20"/>
        <v>12557548.502999999</v>
      </c>
      <c r="I108" s="39">
        <f t="shared" si="20"/>
        <v>5524652.165</v>
      </c>
      <c r="J108" s="50">
        <f t="shared" si="17"/>
        <v>0.24272917372291483</v>
      </c>
      <c r="K108" s="39">
        <v>3447292.38</v>
      </c>
    </row>
    <row r="109" spans="1:11" ht="22.5" customHeight="1" x14ac:dyDescent="0.25">
      <c r="A109" s="2"/>
      <c r="B109" s="22"/>
      <c r="C109" s="11"/>
      <c r="D109" s="14" t="s">
        <v>50</v>
      </c>
      <c r="E109" s="16" t="s">
        <v>198</v>
      </c>
      <c r="F109" s="39">
        <v>8000</v>
      </c>
      <c r="G109" s="39">
        <v>3183</v>
      </c>
      <c r="H109" s="39">
        <v>3179.3820000000001</v>
      </c>
      <c r="I109" s="39">
        <v>3179.3820000000001</v>
      </c>
      <c r="J109" s="50">
        <f t="shared" si="17"/>
        <v>0.39742274999999999</v>
      </c>
      <c r="K109" s="39">
        <v>39497.091</v>
      </c>
    </row>
    <row r="110" spans="1:11" ht="22.5" customHeight="1" x14ac:dyDescent="0.25">
      <c r="A110" s="2" t="s">
        <v>139</v>
      </c>
      <c r="B110" s="21"/>
      <c r="C110" s="11"/>
      <c r="D110" s="13" t="s">
        <v>51</v>
      </c>
      <c r="E110" s="16" t="s">
        <v>73</v>
      </c>
      <c r="F110" s="39">
        <v>1536079</v>
      </c>
      <c r="G110" s="39">
        <v>441988</v>
      </c>
      <c r="H110" s="39">
        <v>931800.14899999998</v>
      </c>
      <c r="I110" s="39">
        <v>316748.23800000001</v>
      </c>
      <c r="J110" s="50">
        <f t="shared" si="17"/>
        <v>0.20620569514979373</v>
      </c>
      <c r="K110" s="39">
        <v>363206.27299999999</v>
      </c>
    </row>
    <row r="111" spans="1:11" ht="22.5" customHeight="1" x14ac:dyDescent="0.25">
      <c r="A111" s="2" t="s">
        <v>140</v>
      </c>
      <c r="B111" s="21"/>
      <c r="C111" s="11"/>
      <c r="D111" s="33" t="s">
        <v>53</v>
      </c>
      <c r="E111" s="16" t="s">
        <v>75</v>
      </c>
      <c r="F111" s="39">
        <v>20886033</v>
      </c>
      <c r="G111" s="39">
        <v>5073027</v>
      </c>
      <c r="H111" s="39">
        <v>11366027.700999999</v>
      </c>
      <c r="I111" s="39">
        <v>5194263.3739999998</v>
      </c>
      <c r="J111" s="50">
        <f t="shared" si="17"/>
        <v>0.24869554567877969</v>
      </c>
      <c r="K111" s="39">
        <v>3044589.0159999998</v>
      </c>
    </row>
    <row r="112" spans="1:11" ht="22.5" customHeight="1" x14ac:dyDescent="0.25">
      <c r="A112" s="2" t="s">
        <v>141</v>
      </c>
      <c r="B112" s="21"/>
      <c r="C112" s="11"/>
      <c r="D112" s="33" t="s">
        <v>54</v>
      </c>
      <c r="E112" s="16" t="s">
        <v>76</v>
      </c>
      <c r="F112" s="39">
        <v>330449</v>
      </c>
      <c r="G112" s="39">
        <v>12587</v>
      </c>
      <c r="H112" s="39">
        <v>256541.27100000001</v>
      </c>
      <c r="I112" s="39">
        <v>10461.171</v>
      </c>
      <c r="J112" s="50">
        <f t="shared" si="17"/>
        <v>3.1657444870464124E-2</v>
      </c>
      <c r="K112" s="39">
        <v>0</v>
      </c>
    </row>
    <row r="113" spans="1:16" ht="22.5" customHeight="1" x14ac:dyDescent="0.25">
      <c r="A113" s="2"/>
      <c r="B113" s="21">
        <v>32</v>
      </c>
      <c r="C113" s="11"/>
      <c r="D113" s="33"/>
      <c r="E113" s="15" t="s">
        <v>211</v>
      </c>
      <c r="F113" s="42">
        <f t="shared" ref="F113:I113" si="21">SUM(F114)</f>
        <v>0</v>
      </c>
      <c r="G113" s="42">
        <f t="shared" si="21"/>
        <v>0</v>
      </c>
      <c r="H113" s="42">
        <f t="shared" si="21"/>
        <v>0</v>
      </c>
      <c r="I113" s="42">
        <f t="shared" si="21"/>
        <v>0</v>
      </c>
      <c r="J113" s="50">
        <v>0</v>
      </c>
      <c r="K113" s="42">
        <v>0</v>
      </c>
    </row>
    <row r="114" spans="1:16" ht="22.5" customHeight="1" x14ac:dyDescent="0.25">
      <c r="A114" s="2"/>
      <c r="B114" s="21"/>
      <c r="C114" s="11" t="s">
        <v>13</v>
      </c>
      <c r="D114" s="33"/>
      <c r="E114" s="16" t="s">
        <v>212</v>
      </c>
      <c r="F114" s="39">
        <v>0</v>
      </c>
      <c r="G114" s="39">
        <v>0</v>
      </c>
      <c r="H114" s="39">
        <v>0</v>
      </c>
      <c r="I114" s="39">
        <v>0</v>
      </c>
      <c r="J114" s="50">
        <v>0</v>
      </c>
      <c r="K114" s="39">
        <v>0</v>
      </c>
    </row>
    <row r="115" spans="1:16" ht="22.5" customHeight="1" x14ac:dyDescent="0.25">
      <c r="A115" s="2">
        <v>32</v>
      </c>
      <c r="B115" s="22" t="s">
        <v>77</v>
      </c>
      <c r="C115" s="11"/>
      <c r="D115" s="34"/>
      <c r="E115" s="15" t="s">
        <v>188</v>
      </c>
      <c r="F115" s="42">
        <f t="shared" ref="F115:I115" si="22">SUM(F116+F120)</f>
        <v>3137084</v>
      </c>
      <c r="G115" s="42">
        <f t="shared" si="22"/>
        <v>827398</v>
      </c>
      <c r="H115" s="42">
        <f t="shared" si="22"/>
        <v>3115545.9649999999</v>
      </c>
      <c r="I115" s="42">
        <f t="shared" si="22"/>
        <v>676560.402</v>
      </c>
      <c r="J115" s="50">
        <f>I115/F115</f>
        <v>0.21566537650888531</v>
      </c>
      <c r="K115" s="42">
        <v>454261.80099999998</v>
      </c>
    </row>
    <row r="116" spans="1:16" ht="22.5" customHeight="1" x14ac:dyDescent="0.25">
      <c r="A116" s="2" t="s">
        <v>142</v>
      </c>
      <c r="B116" s="21"/>
      <c r="C116" s="11" t="s">
        <v>4</v>
      </c>
      <c r="D116" s="33"/>
      <c r="E116" s="16" t="s">
        <v>49</v>
      </c>
      <c r="F116" s="39">
        <f t="shared" ref="F116:I116" si="23">SUM(F117:F119)</f>
        <v>3116084</v>
      </c>
      <c r="G116" s="39">
        <f t="shared" si="23"/>
        <v>806398</v>
      </c>
      <c r="H116" s="39">
        <f t="shared" si="23"/>
        <v>3094545.9649999999</v>
      </c>
      <c r="I116" s="39">
        <f t="shared" si="23"/>
        <v>655560.402</v>
      </c>
      <c r="J116" s="50">
        <f>I116/F116</f>
        <v>0.21037956678959874</v>
      </c>
      <c r="K116" s="39">
        <v>433261.80099999998</v>
      </c>
    </row>
    <row r="117" spans="1:16" ht="22.5" customHeight="1" x14ac:dyDescent="0.25">
      <c r="A117" s="2"/>
      <c r="B117" s="21"/>
      <c r="C117" s="11"/>
      <c r="D117" s="34" t="s">
        <v>51</v>
      </c>
      <c r="E117" s="16" t="s">
        <v>217</v>
      </c>
      <c r="F117" s="39">
        <v>0</v>
      </c>
      <c r="G117" s="39">
        <v>0</v>
      </c>
      <c r="H117" s="39">
        <v>0</v>
      </c>
      <c r="I117" s="39">
        <v>0</v>
      </c>
      <c r="J117" s="50">
        <v>0</v>
      </c>
      <c r="K117" s="39">
        <v>0</v>
      </c>
    </row>
    <row r="118" spans="1:16" ht="22.5" customHeight="1" x14ac:dyDescent="0.25">
      <c r="A118" s="2"/>
      <c r="B118" s="22"/>
      <c r="C118" s="11"/>
      <c r="D118" s="34" t="s">
        <v>53</v>
      </c>
      <c r="E118" s="16" t="s">
        <v>201</v>
      </c>
      <c r="F118" s="39">
        <v>102463</v>
      </c>
      <c r="G118" s="39">
        <v>102463</v>
      </c>
      <c r="H118" s="39">
        <v>102463</v>
      </c>
      <c r="I118" s="39">
        <v>0</v>
      </c>
      <c r="J118" s="50">
        <f>I118/F118</f>
        <v>0</v>
      </c>
      <c r="K118" s="39">
        <v>0</v>
      </c>
    </row>
    <row r="119" spans="1:16" ht="22.5" customHeight="1" x14ac:dyDescent="0.25">
      <c r="A119" s="2" t="s">
        <v>143</v>
      </c>
      <c r="B119" s="21"/>
      <c r="C119" s="11"/>
      <c r="D119" s="33" t="s">
        <v>58</v>
      </c>
      <c r="E119" s="16" t="s">
        <v>59</v>
      </c>
      <c r="F119" s="39">
        <v>3013621</v>
      </c>
      <c r="G119" s="39">
        <v>703935</v>
      </c>
      <c r="H119" s="39">
        <v>2992082.9649999999</v>
      </c>
      <c r="I119" s="39">
        <v>655560.402</v>
      </c>
      <c r="J119" s="50">
        <f>I119/F119</f>
        <v>0.21753246410215485</v>
      </c>
      <c r="K119" s="39">
        <v>433261.80099999998</v>
      </c>
    </row>
    <row r="120" spans="1:16" ht="22.5" customHeight="1" x14ac:dyDescent="0.25">
      <c r="A120" s="2"/>
      <c r="B120" s="21"/>
      <c r="C120" s="11" t="s">
        <v>2</v>
      </c>
      <c r="D120" s="33"/>
      <c r="E120" s="16" t="s">
        <v>205</v>
      </c>
      <c r="F120" s="39">
        <f t="shared" ref="F120:I120" si="24">SUM(F121:F122)</f>
        <v>21000</v>
      </c>
      <c r="G120" s="39">
        <f t="shared" si="24"/>
        <v>21000</v>
      </c>
      <c r="H120" s="39">
        <f t="shared" si="24"/>
        <v>21000</v>
      </c>
      <c r="I120" s="39">
        <f t="shared" si="24"/>
        <v>21000</v>
      </c>
      <c r="J120" s="50">
        <f>I120/F120</f>
        <v>1</v>
      </c>
      <c r="K120" s="39">
        <v>21000</v>
      </c>
    </row>
    <row r="121" spans="1:16" ht="22.5" customHeight="1" x14ac:dyDescent="0.25">
      <c r="A121" s="2"/>
      <c r="B121" s="21"/>
      <c r="C121" s="11"/>
      <c r="D121" s="34" t="s">
        <v>50</v>
      </c>
      <c r="E121" s="16" t="s">
        <v>210</v>
      </c>
      <c r="F121" s="39">
        <v>0</v>
      </c>
      <c r="G121" s="39">
        <v>0</v>
      </c>
      <c r="H121" s="39">
        <v>0</v>
      </c>
      <c r="I121" s="39">
        <v>0</v>
      </c>
      <c r="J121" s="50">
        <v>0</v>
      </c>
      <c r="K121" s="39">
        <v>0</v>
      </c>
    </row>
    <row r="122" spans="1:16" ht="22.5" customHeight="1" x14ac:dyDescent="0.25">
      <c r="A122" s="2"/>
      <c r="B122" s="21"/>
      <c r="C122" s="11"/>
      <c r="D122" s="34" t="s">
        <v>206</v>
      </c>
      <c r="E122" s="16" t="s">
        <v>205</v>
      </c>
      <c r="F122" s="39">
        <v>21000</v>
      </c>
      <c r="G122" s="39">
        <v>21000</v>
      </c>
      <c r="H122" s="39">
        <v>21000</v>
      </c>
      <c r="I122" s="39">
        <v>21000</v>
      </c>
      <c r="J122" s="50">
        <f>I122/F122</f>
        <v>1</v>
      </c>
      <c r="K122" s="39">
        <v>21000</v>
      </c>
    </row>
    <row r="123" spans="1:16" ht="22.5" customHeight="1" x14ac:dyDescent="0.25">
      <c r="A123" s="2" t="s">
        <v>144</v>
      </c>
      <c r="B123" s="22" t="s">
        <v>78</v>
      </c>
      <c r="C123" s="11"/>
      <c r="D123" s="13"/>
      <c r="E123" s="15" t="s">
        <v>189</v>
      </c>
      <c r="F123" s="42">
        <f t="shared" ref="F123:I123" si="25">SUM(F124:F125)</f>
        <v>1870861</v>
      </c>
      <c r="G123" s="42">
        <f t="shared" si="25"/>
        <v>1870861</v>
      </c>
      <c r="H123" s="42">
        <f t="shared" si="25"/>
        <v>1769461.4919999999</v>
      </c>
      <c r="I123" s="42">
        <f t="shared" si="25"/>
        <v>1755715.1529999999</v>
      </c>
      <c r="J123" s="50">
        <f>I123/F123</f>
        <v>0.93845301869032494</v>
      </c>
      <c r="K123" s="42">
        <v>756518.98399999994</v>
      </c>
    </row>
    <row r="124" spans="1:16" ht="22.5" customHeight="1" x14ac:dyDescent="0.25">
      <c r="A124" s="2"/>
      <c r="B124" s="22"/>
      <c r="C124" s="11" t="s">
        <v>4</v>
      </c>
      <c r="D124" s="13"/>
      <c r="E124" s="16" t="s">
        <v>199</v>
      </c>
      <c r="F124" s="39">
        <v>232000</v>
      </c>
      <c r="G124" s="39">
        <v>232000</v>
      </c>
      <c r="H124" s="39">
        <v>117029.336</v>
      </c>
      <c r="I124" s="39">
        <v>117029.336</v>
      </c>
      <c r="J124" s="50">
        <f>I124/F124</f>
        <v>0.50443679310344824</v>
      </c>
      <c r="K124" s="39">
        <v>151726.97399999999</v>
      </c>
    </row>
    <row r="125" spans="1:16" ht="22.5" customHeight="1" thickBot="1" x14ac:dyDescent="0.3">
      <c r="A125" s="2" t="s">
        <v>145</v>
      </c>
      <c r="B125" s="60"/>
      <c r="C125" s="24" t="s">
        <v>41</v>
      </c>
      <c r="D125" s="61"/>
      <c r="E125" s="54" t="s">
        <v>190</v>
      </c>
      <c r="F125" s="64">
        <v>1638861</v>
      </c>
      <c r="G125" s="64">
        <v>1638861</v>
      </c>
      <c r="H125" s="64">
        <v>1652432.156</v>
      </c>
      <c r="I125" s="64">
        <v>1638685.817</v>
      </c>
      <c r="J125" s="50">
        <f>I125/F125</f>
        <v>0.99989310685897093</v>
      </c>
      <c r="K125" s="64">
        <v>604792.01</v>
      </c>
    </row>
    <row r="126" spans="1:16" ht="22.5" customHeight="1" thickBot="1" x14ac:dyDescent="0.3">
      <c r="A126" s="2"/>
      <c r="B126" s="71"/>
      <c r="C126" s="72"/>
      <c r="D126" s="72"/>
      <c r="E126" s="48" t="s">
        <v>34</v>
      </c>
      <c r="F126" s="65">
        <f>F44+F49+F62+F65+F84+F86+F97+F105+F113+F115+F123</f>
        <v>198743901</v>
      </c>
      <c r="G126" s="65">
        <f>G44+G49+G62+G65+G84+G86+G97+G105+G113+G115+G123</f>
        <v>94597011</v>
      </c>
      <c r="H126" s="65">
        <f>H44+H49+H62+H65+H84+H86+H97+H105+H113+H115+H123</f>
        <v>128106305.88299999</v>
      </c>
      <c r="I126" s="65">
        <f>I44+I49+I62+I65+I84+I86+I97+I105+I113+I115+I123</f>
        <v>91397108.811999992</v>
      </c>
      <c r="J126" s="59">
        <f>IFERROR(I126/F126,0)</f>
        <v>0.4598737790298279</v>
      </c>
      <c r="K126" s="73">
        <f>K44+K49+K62+K65+K84+K86+K97+K105+K113+K115+K123</f>
        <v>76895178.830999985</v>
      </c>
      <c r="L126" s="30"/>
      <c r="M126" s="30"/>
      <c r="N126" s="30"/>
      <c r="O126" s="57"/>
      <c r="P126" s="57"/>
    </row>
    <row r="127" spans="1:16" ht="22.5" customHeight="1" x14ac:dyDescent="0.25">
      <c r="A127" s="1"/>
      <c r="F127" s="67"/>
      <c r="G127" s="67"/>
      <c r="H127" s="67"/>
      <c r="I127" s="67"/>
      <c r="K127" s="67"/>
    </row>
    <row r="128" spans="1:16" ht="22.5" customHeight="1" x14ac:dyDescent="0.25">
      <c r="K128" s="79"/>
      <c r="L128" s="10"/>
    </row>
  </sheetData>
  <mergeCells count="20">
    <mergeCell ref="F42:F43"/>
    <mergeCell ref="G42:G43"/>
    <mergeCell ref="F7:F8"/>
    <mergeCell ref="G7:G8"/>
    <mergeCell ref="B90:E90"/>
    <mergeCell ref="B95:B96"/>
    <mergeCell ref="C95:C96"/>
    <mergeCell ref="D95:D96"/>
    <mergeCell ref="F95:G95"/>
    <mergeCell ref="F91:I91"/>
    <mergeCell ref="B42:B43"/>
    <mergeCell ref="C42:C43"/>
    <mergeCell ref="D42:D43"/>
    <mergeCell ref="B37:E37"/>
    <mergeCell ref="F38:I38"/>
    <mergeCell ref="B2:E2"/>
    <mergeCell ref="B7:B8"/>
    <mergeCell ref="C7:C8"/>
    <mergeCell ref="D7:D8"/>
    <mergeCell ref="F2:I2"/>
  </mergeCells>
  <pageMargins left="0.23622047244094491" right="0.23622047244094491" top="0.74803149606299213" bottom="0.74803149606299213" header="0.31496062992125984" footer="0.31496062992125984"/>
  <pageSetup paperSize="184" scale="68" fitToHeight="10" orientation="landscape" r:id="rId1"/>
  <rowBreaks count="2" manualBreakCount="2">
    <brk id="36" max="13" man="1"/>
    <brk id="8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Segundo Informe Trimestral</vt:lpstr>
      <vt:lpstr>'Segundo Informe Trimestral'!Área_de_impresión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jpalma</dc:creator>
  <cp:lastModifiedBy>Angelica Pizarro Guzman</cp:lastModifiedBy>
  <cp:lastPrinted>2023-04-18T15:30:13Z</cp:lastPrinted>
  <dcterms:created xsi:type="dcterms:W3CDTF">2012-10-19T15:49:37Z</dcterms:created>
  <dcterms:modified xsi:type="dcterms:W3CDTF">2023-07-27T16:00:18Z</dcterms:modified>
</cp:coreProperties>
</file>